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aimea.sharepoint.com/sites/Marketing/Shared Documents/2025 Events/Pay Trends &amp; Strategies_June 2025/Event Creation &amp; Operations Checklists/Docs for Web/"/>
    </mc:Choice>
  </mc:AlternateContent>
  <xr:revisionPtr revIDLastSave="20" documentId="8_{E053E0F9-5899-4AB2-8FF0-E58623B47677}" xr6:coauthVersionLast="47" xr6:coauthVersionMax="47" xr10:uidLastSave="{84DC34A5-6782-42A9-8894-1F5B77672219}"/>
  <bookViews>
    <workbookView xWindow="-120" yWindow="-120" windowWidth="38640" windowHeight="15720" xr2:uid="{00000000-000D-0000-FFFF-FFFF00000000}"/>
  </bookViews>
  <sheets>
    <sheet name="Benefits Mix" sheetId="1" r:id="rId1"/>
    <sheet name="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hZk8fX+OszthLKaXZlSH85P9+2g=="/>
    </ext>
  </extLst>
</workbook>
</file>

<file path=xl/calcChain.xml><?xml version="1.0" encoding="utf-8"?>
<calcChain xmlns="http://schemas.openxmlformats.org/spreadsheetml/2006/main">
  <c r="F19" i="2" l="1"/>
  <c r="E19" i="2"/>
  <c r="D19" i="2"/>
  <c r="C19" i="2"/>
  <c r="G19" i="2" s="1"/>
  <c r="F18" i="2"/>
  <c r="E18" i="2"/>
  <c r="D18" i="2"/>
  <c r="C18" i="2"/>
  <c r="F17" i="2"/>
  <c r="E17" i="2"/>
  <c r="D17" i="2"/>
  <c r="C17" i="2"/>
  <c r="G17" i="2" s="1"/>
  <c r="F16" i="2"/>
  <c r="E16" i="2"/>
  <c r="D16" i="2"/>
  <c r="C16" i="2"/>
  <c r="G16" i="2" s="1"/>
  <c r="F15" i="2"/>
  <c r="E15" i="2"/>
  <c r="D15" i="2"/>
  <c r="C15" i="2"/>
  <c r="G15" i="2" s="1"/>
  <c r="F14" i="2"/>
  <c r="E14" i="2"/>
  <c r="D14" i="2"/>
  <c r="C14" i="2"/>
  <c r="G14" i="2" s="1"/>
  <c r="F13" i="2"/>
  <c r="E13" i="2"/>
  <c r="D13" i="2"/>
  <c r="C13" i="2"/>
  <c r="G13" i="2" s="1"/>
  <c r="F12" i="2"/>
  <c r="E12" i="2"/>
  <c r="D12" i="2"/>
  <c r="C12" i="2"/>
  <c r="G12" i="2" s="1"/>
  <c r="F11" i="2"/>
  <c r="E11" i="2"/>
  <c r="D11" i="2"/>
  <c r="G11" i="2" s="1"/>
  <c r="C11" i="2"/>
  <c r="F10" i="2"/>
  <c r="E10" i="2"/>
  <c r="D10" i="2"/>
  <c r="C10" i="2"/>
  <c r="F9" i="2"/>
  <c r="E9" i="2"/>
  <c r="D9" i="2"/>
  <c r="C9" i="2"/>
  <c r="F8" i="2"/>
  <c r="F20" i="2" s="1"/>
  <c r="E8" i="2"/>
  <c r="E20" i="2" s="1"/>
  <c r="D8" i="2"/>
  <c r="D20" i="2" s="1"/>
  <c r="C8" i="2"/>
  <c r="M7" i="2"/>
  <c r="L7" i="2"/>
  <c r="K7" i="2"/>
  <c r="J7" i="2"/>
  <c r="I7" i="2"/>
  <c r="H7" i="2"/>
  <c r="F7" i="2"/>
  <c r="E7" i="2"/>
  <c r="V4" i="2"/>
  <c r="L3" i="2"/>
  <c r="G3" i="2"/>
  <c r="C3" i="2"/>
  <c r="F28" i="1"/>
  <c r="E28" i="1"/>
  <c r="D28" i="1"/>
  <c r="C28" i="1"/>
  <c r="G28" i="1" s="1"/>
  <c r="R27" i="1"/>
  <c r="R19" i="2" s="1"/>
  <c r="Q27" i="1"/>
  <c r="Q19" i="2" s="1"/>
  <c r="P27" i="1"/>
  <c r="P19" i="2" s="1"/>
  <c r="M27" i="1"/>
  <c r="M19" i="2" s="1"/>
  <c r="L27" i="1"/>
  <c r="L19" i="2" s="1"/>
  <c r="K27" i="1"/>
  <c r="K19" i="2" s="1"/>
  <c r="J27" i="1"/>
  <c r="J19" i="2" s="1"/>
  <c r="I27" i="1"/>
  <c r="I19" i="2" s="1"/>
  <c r="H27" i="1"/>
  <c r="N27" i="1" s="1"/>
  <c r="O27" i="1" s="1"/>
  <c r="G27" i="1"/>
  <c r="R26" i="1"/>
  <c r="R18" i="2" s="1"/>
  <c r="Q26" i="1"/>
  <c r="P26" i="1"/>
  <c r="P18" i="2" s="1"/>
  <c r="M26" i="1"/>
  <c r="M18" i="2" s="1"/>
  <c r="L26" i="1"/>
  <c r="L18" i="2" s="1"/>
  <c r="K26" i="1"/>
  <c r="K18" i="2" s="1"/>
  <c r="J26" i="1"/>
  <c r="J18" i="2" s="1"/>
  <c r="I26" i="1"/>
  <c r="H26" i="1"/>
  <c r="H18" i="2" s="1"/>
  <c r="G26" i="1"/>
  <c r="R25" i="1"/>
  <c r="R17" i="2" s="1"/>
  <c r="Q25" i="1"/>
  <c r="Q17" i="2" s="1"/>
  <c r="P25" i="1"/>
  <c r="P17" i="2" s="1"/>
  <c r="AF17" i="2" s="1"/>
  <c r="AG17" i="2" s="1"/>
  <c r="M25" i="1"/>
  <c r="M17" i="2" s="1"/>
  <c r="L25" i="1"/>
  <c r="L17" i="2" s="1"/>
  <c r="K25" i="1"/>
  <c r="K17" i="2" s="1"/>
  <c r="J25" i="1"/>
  <c r="J17" i="2" s="1"/>
  <c r="I25" i="1"/>
  <c r="I17" i="2" s="1"/>
  <c r="H25" i="1"/>
  <c r="H17" i="2" s="1"/>
  <c r="G25" i="1"/>
  <c r="R24" i="1"/>
  <c r="R16" i="2" s="1"/>
  <c r="Q24" i="1"/>
  <c r="Q16" i="2" s="1"/>
  <c r="P24" i="1"/>
  <c r="M24" i="1"/>
  <c r="M16" i="2" s="1"/>
  <c r="L24" i="1"/>
  <c r="L16" i="2" s="1"/>
  <c r="K24" i="1"/>
  <c r="K16" i="2" s="1"/>
  <c r="J24" i="1"/>
  <c r="J16" i="2" s="1"/>
  <c r="I24" i="1"/>
  <c r="I16" i="2" s="1"/>
  <c r="H24" i="1"/>
  <c r="H16" i="2" s="1"/>
  <c r="G24" i="1"/>
  <c r="R23" i="1"/>
  <c r="R15" i="2" s="1"/>
  <c r="Q23" i="1"/>
  <c r="Q15" i="2" s="1"/>
  <c r="P23" i="1"/>
  <c r="S23" i="1" s="1"/>
  <c r="T23" i="1" s="1"/>
  <c r="N23" i="1"/>
  <c r="O23" i="1" s="1"/>
  <c r="M23" i="1"/>
  <c r="M15" i="2" s="1"/>
  <c r="L23" i="1"/>
  <c r="L15" i="2" s="1"/>
  <c r="K23" i="1"/>
  <c r="K15" i="2" s="1"/>
  <c r="J23" i="1"/>
  <c r="J15" i="2" s="1"/>
  <c r="I23" i="1"/>
  <c r="I15" i="2" s="1"/>
  <c r="H23" i="1"/>
  <c r="H15" i="2" s="1"/>
  <c r="G23" i="1"/>
  <c r="U23" i="1" s="1"/>
  <c r="S22" i="1"/>
  <c r="T22" i="1" s="1"/>
  <c r="R22" i="1"/>
  <c r="R14" i="2" s="1"/>
  <c r="Q22" i="1"/>
  <c r="Q14" i="2" s="1"/>
  <c r="P22" i="1"/>
  <c r="P14" i="2" s="1"/>
  <c r="AF14" i="2" s="1"/>
  <c r="AG14" i="2" s="1"/>
  <c r="M22" i="1"/>
  <c r="M14" i="2" s="1"/>
  <c r="L22" i="1"/>
  <c r="L14" i="2" s="1"/>
  <c r="K22" i="1"/>
  <c r="N22" i="1" s="1"/>
  <c r="J22" i="1"/>
  <c r="J14" i="2" s="1"/>
  <c r="I22" i="1"/>
  <c r="I14" i="2" s="1"/>
  <c r="H22" i="1"/>
  <c r="H14" i="2" s="1"/>
  <c r="G22" i="1"/>
  <c r="R21" i="1"/>
  <c r="R13" i="2" s="1"/>
  <c r="Q21" i="1"/>
  <c r="Q13" i="2" s="1"/>
  <c r="P21" i="1"/>
  <c r="P13" i="2" s="1"/>
  <c r="M21" i="1"/>
  <c r="M13" i="2" s="1"/>
  <c r="L21" i="1"/>
  <c r="L13" i="2" s="1"/>
  <c r="K21" i="1"/>
  <c r="K13" i="2" s="1"/>
  <c r="J21" i="1"/>
  <c r="I21" i="1"/>
  <c r="I13" i="2" s="1"/>
  <c r="H21" i="1"/>
  <c r="H13" i="2" s="1"/>
  <c r="G21" i="1"/>
  <c r="S20" i="1"/>
  <c r="T20" i="1" s="1"/>
  <c r="R20" i="1"/>
  <c r="R12" i="2" s="1"/>
  <c r="Q20" i="1"/>
  <c r="Q12" i="2" s="1"/>
  <c r="P20" i="1"/>
  <c r="P12" i="2" s="1"/>
  <c r="M20" i="1"/>
  <c r="M12" i="2" s="1"/>
  <c r="L20" i="1"/>
  <c r="L12" i="2" s="1"/>
  <c r="K20" i="1"/>
  <c r="K12" i="2" s="1"/>
  <c r="J20" i="1"/>
  <c r="J12" i="2" s="1"/>
  <c r="I20" i="1"/>
  <c r="I12" i="2" s="1"/>
  <c r="H20" i="1"/>
  <c r="H12" i="2" s="1"/>
  <c r="G20" i="1"/>
  <c r="R19" i="1"/>
  <c r="R11" i="2" s="1"/>
  <c r="Q19" i="1"/>
  <c r="Q11" i="2" s="1"/>
  <c r="P19" i="1"/>
  <c r="P11" i="2" s="1"/>
  <c r="AF11" i="2" s="1"/>
  <c r="AG11" i="2" s="1"/>
  <c r="M19" i="1"/>
  <c r="M11" i="2" s="1"/>
  <c r="L19" i="1"/>
  <c r="L11" i="2" s="1"/>
  <c r="K19" i="1"/>
  <c r="K11" i="2" s="1"/>
  <c r="J19" i="1"/>
  <c r="J11" i="2" s="1"/>
  <c r="I19" i="1"/>
  <c r="I11" i="2" s="1"/>
  <c r="H19" i="1"/>
  <c r="N19" i="1" s="1"/>
  <c r="O19" i="1" s="1"/>
  <c r="G19" i="1"/>
  <c r="R18" i="1"/>
  <c r="R10" i="2" s="1"/>
  <c r="Q18" i="1"/>
  <c r="P18" i="1"/>
  <c r="P10" i="2" s="1"/>
  <c r="M18" i="1"/>
  <c r="M10" i="2" s="1"/>
  <c r="L18" i="1"/>
  <c r="L10" i="2" s="1"/>
  <c r="K18" i="1"/>
  <c r="K10" i="2" s="1"/>
  <c r="J18" i="1"/>
  <c r="J10" i="2" s="1"/>
  <c r="I18" i="1"/>
  <c r="H18" i="1"/>
  <c r="H10" i="2" s="1"/>
  <c r="G18" i="1"/>
  <c r="R17" i="1"/>
  <c r="R9" i="2" s="1"/>
  <c r="Q17" i="1"/>
  <c r="Q9" i="2" s="1"/>
  <c r="P17" i="1"/>
  <c r="M17" i="1"/>
  <c r="M9" i="2" s="1"/>
  <c r="L17" i="1"/>
  <c r="L9" i="2" s="1"/>
  <c r="K17" i="1"/>
  <c r="K9" i="2" s="1"/>
  <c r="J17" i="1"/>
  <c r="J9" i="2" s="1"/>
  <c r="I17" i="1"/>
  <c r="I9" i="2" s="1"/>
  <c r="H17" i="1"/>
  <c r="H9" i="2" s="1"/>
  <c r="G17" i="1"/>
  <c r="R16" i="1"/>
  <c r="Q16" i="1"/>
  <c r="P16" i="1"/>
  <c r="S16" i="1" s="1"/>
  <c r="T16" i="1" s="1"/>
  <c r="M16" i="1"/>
  <c r="M8" i="2" s="1"/>
  <c r="L16" i="1"/>
  <c r="K16" i="1"/>
  <c r="J16" i="1"/>
  <c r="I16" i="1"/>
  <c r="H16" i="1"/>
  <c r="G16" i="1"/>
  <c r="AR4" i="1"/>
  <c r="AT1" i="1"/>
  <c r="AS1" i="1"/>
  <c r="AR1" i="1"/>
  <c r="AQ1" i="1"/>
  <c r="AP1" i="1"/>
  <c r="AO1" i="1"/>
  <c r="N16" i="2" l="1"/>
  <c r="O16" i="2"/>
  <c r="S24" i="1"/>
  <c r="T24" i="1" s="1"/>
  <c r="N26" i="1"/>
  <c r="O26" i="1" s="1"/>
  <c r="G18" i="2"/>
  <c r="S26" i="1"/>
  <c r="T26" i="1" s="1"/>
  <c r="N21" i="1"/>
  <c r="S17" i="1"/>
  <c r="T17" i="1" s="1"/>
  <c r="N18" i="1"/>
  <c r="O18" i="1" s="1"/>
  <c r="H28" i="1"/>
  <c r="AN8" i="2" s="1"/>
  <c r="I28" i="1"/>
  <c r="J28" i="1"/>
  <c r="AP8" i="2" s="1"/>
  <c r="K28" i="1"/>
  <c r="S18" i="1"/>
  <c r="T18" i="1" s="1"/>
  <c r="G10" i="2"/>
  <c r="L28" i="1"/>
  <c r="AS2" i="1" s="1"/>
  <c r="C20" i="2"/>
  <c r="G20" i="2" s="1"/>
  <c r="AO20" i="2" s="1"/>
  <c r="Q28" i="1"/>
  <c r="AU8" i="2" s="1"/>
  <c r="N9" i="2"/>
  <c r="O9" i="2" s="1"/>
  <c r="G9" i="2"/>
  <c r="R28" i="1"/>
  <c r="AV8" i="2" s="1"/>
  <c r="AQ8" i="2"/>
  <c r="AR2" i="1"/>
  <c r="U19" i="1"/>
  <c r="O21" i="1"/>
  <c r="N17" i="2"/>
  <c r="O17" i="2" s="1"/>
  <c r="AF12" i="2"/>
  <c r="AG12" i="2" s="1"/>
  <c r="N14" i="2"/>
  <c r="O14" i="2" s="1"/>
  <c r="AF19" i="2"/>
  <c r="AG19" i="2" s="1"/>
  <c r="N12" i="2"/>
  <c r="O12" i="2" s="1"/>
  <c r="O22" i="1"/>
  <c r="U22" i="1"/>
  <c r="N15" i="2"/>
  <c r="O15" i="2" s="1"/>
  <c r="AH15" i="2"/>
  <c r="AH17" i="2"/>
  <c r="M20" i="2"/>
  <c r="AP2" i="1"/>
  <c r="AO8" i="2"/>
  <c r="AF13" i="2"/>
  <c r="AG13" i="2" s="1"/>
  <c r="U24" i="1"/>
  <c r="N17" i="1"/>
  <c r="N25" i="1"/>
  <c r="M28" i="1"/>
  <c r="N16" i="1"/>
  <c r="O16" i="1" s="1"/>
  <c r="S21" i="1"/>
  <c r="T21" i="1" s="1"/>
  <c r="N24" i="1"/>
  <c r="O24" i="1" s="1"/>
  <c r="G8" i="2"/>
  <c r="K14" i="2"/>
  <c r="P15" i="2"/>
  <c r="AF15" i="2" s="1"/>
  <c r="AG15" i="2" s="1"/>
  <c r="H8" i="2"/>
  <c r="P8" i="2"/>
  <c r="P9" i="2"/>
  <c r="AF9" i="2" s="1"/>
  <c r="AG9" i="2" s="1"/>
  <c r="S19" i="1"/>
  <c r="T19" i="1" s="1"/>
  <c r="S27" i="1"/>
  <c r="T27" i="1" s="1"/>
  <c r="P28" i="1"/>
  <c r="I8" i="2"/>
  <c r="Q8" i="2"/>
  <c r="I10" i="2"/>
  <c r="N10" i="2" s="1"/>
  <c r="Q10" i="2"/>
  <c r="AF10" i="2" s="1"/>
  <c r="AG10" i="2" s="1"/>
  <c r="I18" i="2"/>
  <c r="N18" i="2" s="1"/>
  <c r="Q18" i="2"/>
  <c r="AF18" i="2" s="1"/>
  <c r="AG18" i="2" s="1"/>
  <c r="J8" i="2"/>
  <c r="R8" i="2"/>
  <c r="R20" i="2" s="1"/>
  <c r="P16" i="2"/>
  <c r="AF16" i="2" s="1"/>
  <c r="AG16" i="2" s="1"/>
  <c r="N20" i="1"/>
  <c r="S25" i="1"/>
  <c r="T25" i="1" s="1"/>
  <c r="K8" i="2"/>
  <c r="K20" i="2" s="1"/>
  <c r="H11" i="2"/>
  <c r="N11" i="2" s="1"/>
  <c r="O11" i="2" s="1"/>
  <c r="J13" i="2"/>
  <c r="N13" i="2" s="1"/>
  <c r="O13" i="2" s="1"/>
  <c r="H19" i="2"/>
  <c r="N19" i="2" s="1"/>
  <c r="O19" i="2" s="1"/>
  <c r="L8" i="2"/>
  <c r="L20" i="2" s="1"/>
  <c r="R21" i="2" l="1"/>
  <c r="AO2" i="1"/>
  <c r="U26" i="1"/>
  <c r="M21" i="2"/>
  <c r="AR8" i="2"/>
  <c r="F21" i="2"/>
  <c r="U21" i="1"/>
  <c r="J20" i="2"/>
  <c r="J21" i="2" s="1"/>
  <c r="AQ2" i="1"/>
  <c r="L21" i="2"/>
  <c r="E21" i="2"/>
  <c r="D21" i="2"/>
  <c r="K21" i="2"/>
  <c r="N28" i="1"/>
  <c r="O28" i="1" s="1"/>
  <c r="U18" i="1"/>
  <c r="O18" i="2"/>
  <c r="AH18" i="2"/>
  <c r="O10" i="2"/>
  <c r="AH10" i="2"/>
  <c r="AS8" i="2"/>
  <c r="AT2" i="1"/>
  <c r="U25" i="1"/>
  <c r="O25" i="1"/>
  <c r="O20" i="1"/>
  <c r="U20" i="1"/>
  <c r="Q20" i="2"/>
  <c r="Q21" i="2" s="1"/>
  <c r="U17" i="1"/>
  <c r="O17" i="1"/>
  <c r="AH9" i="2"/>
  <c r="AH16" i="2"/>
  <c r="AH14" i="2"/>
  <c r="I20" i="2"/>
  <c r="I21" i="2" s="1"/>
  <c r="U27" i="1"/>
  <c r="AH11" i="2"/>
  <c r="S28" i="1"/>
  <c r="T28" i="1" s="1"/>
  <c r="AT8" i="2"/>
  <c r="T8" i="2"/>
  <c r="AH13" i="2"/>
  <c r="AH12" i="2"/>
  <c r="P20" i="2"/>
  <c r="AF8" i="2"/>
  <c r="H20" i="2"/>
  <c r="H21" i="2" s="1"/>
  <c r="N8" i="2"/>
  <c r="AH19" i="2"/>
  <c r="U16" i="1"/>
  <c r="AN2" i="1" l="1"/>
  <c r="P21" i="2"/>
  <c r="AF20" i="2"/>
  <c r="N20" i="2"/>
  <c r="U8" i="2"/>
  <c r="O8" i="2"/>
  <c r="V8" i="2"/>
  <c r="AG8" i="2"/>
  <c r="AH8" i="2"/>
  <c r="U28" i="1"/>
  <c r="X8" i="2" l="1"/>
  <c r="AP20" i="2"/>
  <c r="O20" i="2"/>
  <c r="AH20" i="2"/>
  <c r="AQ20" i="2"/>
  <c r="AG20" i="2"/>
  <c r="V9" i="2"/>
  <c r="AR20" i="2" l="1"/>
  <c r="AO21" i="2" s="1"/>
  <c r="AU9" i="2"/>
  <c r="AV9" i="2"/>
  <c r="AO9" i="2"/>
  <c r="AR9" i="2"/>
  <c r="AN9" i="2"/>
  <c r="AP9" i="2"/>
  <c r="AQ9" i="2"/>
  <c r="AT9" i="2"/>
  <c r="AS9" i="2"/>
  <c r="X9" i="2"/>
  <c r="T9" i="2"/>
  <c r="U9" i="2"/>
  <c r="AP21" i="2" l="1"/>
  <c r="AQ21" i="2"/>
</calcChain>
</file>

<file path=xl/sharedStrings.xml><?xml version="1.0" encoding="utf-8"?>
<sst xmlns="http://schemas.openxmlformats.org/spreadsheetml/2006/main" count="114" uniqueCount="66">
  <si>
    <t>Compensation Mix - Individual Employee</t>
  </si>
  <si>
    <t>Total Benes</t>
  </si>
  <si>
    <t xml:space="preserve">Analyzing the mix of benefits helps managers see the big picture of employee compensation, including fixed costs such as salary and mandated benefits versus variable costs like medical, dental, and other voluntary benefits. Understanding the components can help managers develop strategies for reducing costs.  </t>
  </si>
  <si>
    <t>In order to calculate the benefits mix for an employee, enter your data in the unshaded areas below. Enter the employee's name and date for the end of the calendar year in the first box. Enter the employee's job title. Next, for each month, enter the total amount paid for salary, commissions, bonuses, and the cash value of paid time off.  Then enter your company's percentages for voluntary and mandatory provided benefits. The worksheet calculates the ratio of total compensation to the employee's salary, as well as the proportion of each benefit to the whole. NOTE: The spreadsheet contains sample data that should be replaced with data from your company.</t>
  </si>
  <si>
    <t xml:space="preserve">You can print a copy of this page by clicking on the printer icon or selecting File and Print from the menu. The print ranges have been set, and the formulas are protected. If you would prefer to view the results in a separate, black-and-white report with graphs, click on the Results tab at the bottom of the worksheet. From the new worksheet, click on the printer icon. </t>
  </si>
  <si>
    <t>Employee Name:</t>
  </si>
  <si>
    <t>Jane Doe</t>
  </si>
  <si>
    <t>Job Title:</t>
  </si>
  <si>
    <t>Worker</t>
  </si>
  <si>
    <t>Calendar Year Ended:</t>
  </si>
  <si>
    <t>Cash Compensation</t>
  </si>
  <si>
    <t>Value of Voluntary Benefits</t>
  </si>
  <si>
    <t>Value of Mandatory Benefits</t>
  </si>
  <si>
    <t>Salary</t>
  </si>
  <si>
    <t>Commission</t>
  </si>
  <si>
    <t>Bonuses</t>
  </si>
  <si>
    <t>Cash Value of Paid Time Off</t>
  </si>
  <si>
    <t>Total Cash Compensation</t>
  </si>
  <si>
    <t>Medical/ Dental Insurance</t>
  </si>
  <si>
    <t>Life Insurance</t>
  </si>
  <si>
    <t>Disability Insurance</t>
  </si>
  <si>
    <t>401(k) Match</t>
  </si>
  <si>
    <t>Other</t>
  </si>
  <si>
    <t>Voluntary Benefits as a % of Base Salary</t>
  </si>
  <si>
    <t>Unemployment Insurance</t>
  </si>
  <si>
    <t>Workers Compensation</t>
  </si>
  <si>
    <t>Social Security</t>
  </si>
  <si>
    <t>Mandatory Benefits as a % of Base Salary</t>
  </si>
  <si>
    <t>Total Compensation</t>
  </si>
  <si>
    <t>January</t>
  </si>
  <si>
    <t>February</t>
  </si>
  <si>
    <t>March</t>
  </si>
  <si>
    <t>April</t>
  </si>
  <si>
    <t>May</t>
  </si>
  <si>
    <t>June</t>
  </si>
  <si>
    <t>July</t>
  </si>
  <si>
    <t>August</t>
  </si>
  <si>
    <t>September</t>
  </si>
  <si>
    <t>October</t>
  </si>
  <si>
    <t>November</t>
  </si>
  <si>
    <t>December</t>
  </si>
  <si>
    <t>Full Year</t>
  </si>
  <si>
    <t>Enter Benefits as a % of Salary:</t>
  </si>
  <si>
    <t xml:space="preserve"> </t>
  </si>
  <si>
    <t>Other Expenses</t>
  </si>
  <si>
    <t>Compensation</t>
  </si>
  <si>
    <t>Name:</t>
  </si>
  <si>
    <t>Title:</t>
  </si>
  <si>
    <t xml:space="preserve">Fiscal Year Ended: </t>
  </si>
  <si>
    <t xml:space="preserve">Fiscal Year Ended </t>
  </si>
  <si>
    <t>Voluntary Benefits</t>
  </si>
  <si>
    <t>Voluntary Benefits as a % of Base Pay</t>
  </si>
  <si>
    <t>Unemploy- ment Insurance</t>
  </si>
  <si>
    <t>Workers Compen-sation</t>
  </si>
  <si>
    <t>Cash</t>
  </si>
  <si>
    <t>Mandatory Benefits</t>
  </si>
  <si>
    <t>Total</t>
  </si>
  <si>
    <t>Mandatory Benefits as a % of Base Pay</t>
  </si>
  <si>
    <t>Medical Dental Insurance</t>
  </si>
  <si>
    <t>Unemp. Insurance</t>
  </si>
  <si>
    <t>Workers' Comp</t>
  </si>
  <si>
    <t>As a % of Base Pay</t>
  </si>
  <si>
    <t xml:space="preserve">If you have suggestions, improvements, or ideas for other calculators, we want to hear from you! Click on the following link to send us an e-mail.
</t>
  </si>
  <si>
    <t>Please let us know.</t>
  </si>
  <si>
    <r>
      <rPr>
        <sz val="9"/>
        <color rgb="FFFFFFFF"/>
        <rFont val="Times New Roman"/>
        <family val="1"/>
      </rPr>
      <t>©</t>
    </r>
    <r>
      <rPr>
        <sz val="9"/>
        <color rgb="FFFFFFFF"/>
        <rFont val="Arial"/>
        <family val="2"/>
      </rPr>
      <t xml:space="preserve"> 2014 Business &amp; Legal Resources</t>
    </r>
  </si>
  <si>
    <r>
      <t>©</t>
    </r>
    <r>
      <rPr>
        <sz val="9"/>
        <color theme="1"/>
        <rFont val="Arial"/>
        <family val="2"/>
      </rPr>
      <t xml:space="preserve"> 2021 Business &amp; Learning Resources, a Simplify Compliance brand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</si>
</sst>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m/d/yy"/>
    <numFmt numFmtId="166" formatCode="0.0%"/>
    <numFmt numFmtId="167" formatCode="[$-F800]dddd\,\ mmmm\ dd\,\ yyyy"/>
  </numFmts>
  <fonts count="36" x14ac:knownFonts="1">
    <font>
      <sz val="10"/>
      <color rgb="FF000000"/>
      <name val="Arial"/>
    </font>
    <font>
      <sz val="10"/>
      <color theme="1"/>
      <name val="Arial"/>
      <family val="2"/>
    </font>
    <font>
      <b/>
      <sz val="11"/>
      <color rgb="FFFFFFFF"/>
      <name val="Arial"/>
      <family val="2"/>
    </font>
    <font>
      <sz val="10"/>
      <name val="Arial"/>
      <family val="2"/>
    </font>
    <font>
      <b/>
      <i/>
      <sz val="20"/>
      <color theme="1"/>
      <name val="Arial"/>
      <family val="2"/>
    </font>
    <font>
      <b/>
      <sz val="9"/>
      <color theme="1"/>
      <name val="Arial"/>
      <family val="2"/>
    </font>
    <font>
      <b/>
      <sz val="14"/>
      <color theme="1"/>
      <name val="Arial"/>
      <family val="2"/>
    </font>
    <font>
      <b/>
      <sz val="11"/>
      <color theme="1"/>
      <name val="Arial"/>
      <family val="2"/>
    </font>
    <font>
      <b/>
      <sz val="11"/>
      <color rgb="FF008080"/>
      <name val="Arial"/>
      <family val="2"/>
    </font>
    <font>
      <b/>
      <sz val="10"/>
      <color theme="1"/>
      <name val="Arial"/>
      <family val="2"/>
    </font>
    <font>
      <sz val="12"/>
      <color theme="1"/>
      <name val="Arial Narrow"/>
      <family val="2"/>
    </font>
    <font>
      <b/>
      <sz val="12"/>
      <color theme="1"/>
      <name val="Arial Narrow"/>
      <family val="2"/>
    </font>
    <font>
      <sz val="10"/>
      <color rgb="FF006411"/>
      <name val="Arial"/>
      <family val="2"/>
    </font>
    <font>
      <b/>
      <sz val="12"/>
      <color theme="1"/>
      <name val="Arial"/>
      <family val="2"/>
    </font>
    <font>
      <b/>
      <sz val="12"/>
      <color rgb="FF008080"/>
      <name val="Arial"/>
      <family val="2"/>
    </font>
    <font>
      <b/>
      <sz val="12"/>
      <color rgb="FFDD0806"/>
      <name val="Arial"/>
      <family val="2"/>
    </font>
    <font>
      <b/>
      <u/>
      <sz val="16"/>
      <color theme="1"/>
      <name val="Arial"/>
      <family val="2"/>
    </font>
    <font>
      <b/>
      <u/>
      <sz val="16"/>
      <color theme="1"/>
      <name val="Arial"/>
      <family val="2"/>
    </font>
    <font>
      <b/>
      <u/>
      <sz val="10"/>
      <color theme="1"/>
      <name val="Arial"/>
      <family val="2"/>
    </font>
    <font>
      <sz val="9"/>
      <color theme="1"/>
      <name val="Times New Roman"/>
      <family val="1"/>
    </font>
    <font>
      <sz val="10"/>
      <color theme="0"/>
      <name val="Arial"/>
      <family val="2"/>
    </font>
    <font>
      <sz val="10"/>
      <color rgb="FFDD0806"/>
      <name val="Arial"/>
      <family val="2"/>
    </font>
    <font>
      <b/>
      <sz val="18"/>
      <color theme="1"/>
      <name val="Arial"/>
      <family val="2"/>
    </font>
    <font>
      <b/>
      <i/>
      <sz val="10"/>
      <color rgb="FFFFFFFF"/>
      <name val="Arial"/>
      <family val="2"/>
    </font>
    <font>
      <sz val="10"/>
      <color rgb="FFAEABAB"/>
      <name val="Arial"/>
      <family val="2"/>
    </font>
    <font>
      <b/>
      <sz val="11"/>
      <color rgb="FFAEABAB"/>
      <name val="Arial"/>
      <family val="2"/>
    </font>
    <font>
      <b/>
      <sz val="12"/>
      <color rgb="FFAEABAB"/>
      <name val="Arial Narrow"/>
      <family val="2"/>
    </font>
    <font>
      <b/>
      <sz val="10"/>
      <color rgb="FFAEABAB"/>
      <name val="Arial"/>
      <family val="2"/>
    </font>
    <font>
      <sz val="9"/>
      <color rgb="FFAEABAB"/>
      <name val="Arial"/>
      <family val="2"/>
    </font>
    <font>
      <b/>
      <sz val="9"/>
      <color theme="0"/>
      <name val="Arial"/>
      <family val="2"/>
    </font>
    <font>
      <b/>
      <sz val="10"/>
      <color theme="0"/>
      <name val="Arial"/>
      <family val="2"/>
    </font>
    <font>
      <b/>
      <sz val="10"/>
      <color rgb="FFFFFFFF"/>
      <name val="Arial"/>
      <family val="2"/>
    </font>
    <font>
      <b/>
      <u/>
      <sz val="10"/>
      <color rgb="FFFFFFFF"/>
      <name val="Arial"/>
      <family val="2"/>
    </font>
    <font>
      <sz val="9"/>
      <color rgb="FFFFFFFF"/>
      <name val="Times New Roman"/>
      <family val="1"/>
    </font>
    <font>
      <sz val="9"/>
      <color theme="1"/>
      <name val="Arial"/>
      <family val="2"/>
    </font>
    <font>
      <sz val="9"/>
      <color rgb="FFFFFFFF"/>
      <name val="Arial"/>
      <family val="2"/>
    </font>
  </fonts>
  <fills count="5">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E7E6E6"/>
        <bgColor rgb="FFE7E6E6"/>
      </patternFill>
    </fill>
  </fills>
  <borders count="26">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0">
    <xf numFmtId="0" fontId="0" fillId="0" borderId="0" xfId="0"/>
    <xf numFmtId="0" fontId="2" fillId="2" borderId="4" xfId="0" applyFont="1" applyFill="1" applyBorder="1" applyAlignment="1">
      <alignment vertical="center"/>
    </xf>
    <xf numFmtId="0" fontId="1" fillId="2" borderId="4" xfId="0" applyFont="1" applyFill="1" applyBorder="1"/>
    <xf numFmtId="0" fontId="4" fillId="2" borderId="4" xfId="0" applyFont="1" applyFill="1" applyBorder="1" applyAlignment="1">
      <alignment horizontal="right" vertical="center"/>
    </xf>
    <xf numFmtId="0" fontId="1" fillId="2" borderId="5" xfId="0" applyFont="1" applyFill="1" applyBorder="1"/>
    <xf numFmtId="0" fontId="1" fillId="0" borderId="0" xfId="0" applyFont="1"/>
    <xf numFmtId="164" fontId="1" fillId="0" borderId="0" xfId="0" applyNumberFormat="1" applyFont="1"/>
    <xf numFmtId="14" fontId="1" fillId="0" borderId="0" xfId="0" applyNumberFormat="1" applyFont="1"/>
    <xf numFmtId="0" fontId="1" fillId="2" borderId="9" xfId="0" applyFont="1" applyFill="1" applyBorder="1"/>
    <xf numFmtId="0" fontId="5" fillId="2" borderId="10" xfId="0" applyFont="1" applyFill="1" applyBorder="1" applyAlignment="1">
      <alignment vertical="center" wrapText="1"/>
    </xf>
    <xf numFmtId="0" fontId="1" fillId="0" borderId="0" xfId="0" applyFont="1" applyAlignment="1">
      <alignment horizontal="right"/>
    </xf>
    <xf numFmtId="0" fontId="1" fillId="2" borderId="9" xfId="0" applyFont="1" applyFill="1" applyBorder="1" applyAlignment="1">
      <alignment vertical="center"/>
    </xf>
    <xf numFmtId="0" fontId="1" fillId="0" borderId="0" xfId="0" applyFont="1" applyAlignment="1">
      <alignment vertical="center"/>
    </xf>
    <xf numFmtId="0" fontId="6" fillId="2" borderId="4" xfId="0" applyFont="1" applyFill="1" applyBorder="1" applyAlignment="1">
      <alignment horizontal="center" vertical="center"/>
    </xf>
    <xf numFmtId="0" fontId="8" fillId="2" borderId="10" xfId="0" applyFont="1" applyFill="1" applyBorder="1" applyAlignment="1">
      <alignment horizontal="left" vertical="center"/>
    </xf>
    <xf numFmtId="0" fontId="7" fillId="2" borderId="10" xfId="0" applyFont="1" applyFill="1" applyBorder="1" applyAlignment="1">
      <alignment horizontal="left" vertical="center"/>
    </xf>
    <xf numFmtId="0" fontId="2" fillId="2" borderId="10" xfId="0" applyFont="1" applyFill="1" applyBorder="1" applyAlignment="1">
      <alignment horizontal="center" vertical="center"/>
    </xf>
    <xf numFmtId="0" fontId="7" fillId="2" borderId="10" xfId="0" applyFont="1" applyFill="1" applyBorder="1" applyAlignment="1">
      <alignment horizontal="right" vertical="center"/>
    </xf>
    <xf numFmtId="0" fontId="1" fillId="2" borderId="10" xfId="0" applyFont="1" applyFill="1" applyBorder="1"/>
    <xf numFmtId="165" fontId="8" fillId="2" borderId="10" xfId="0" applyNumberFormat="1" applyFont="1" applyFill="1" applyBorder="1" applyAlignment="1">
      <alignment horizontal="left" vertical="center"/>
    </xf>
    <xf numFmtId="0" fontId="9" fillId="2" borderId="10" xfId="0" applyFont="1" applyFill="1" applyBorder="1"/>
    <xf numFmtId="0" fontId="9" fillId="2" borderId="10" xfId="0" applyFont="1" applyFill="1" applyBorder="1" applyAlignment="1">
      <alignment horizontal="center"/>
    </xf>
    <xf numFmtId="0" fontId="11" fillId="4" borderId="25" xfId="0" applyFont="1" applyFill="1" applyBorder="1" applyAlignment="1">
      <alignment horizontal="center" vertical="center"/>
    </xf>
    <xf numFmtId="0" fontId="11" fillId="2" borderId="9" xfId="0" applyFont="1" applyFill="1" applyBorder="1" applyAlignment="1">
      <alignment vertical="center"/>
    </xf>
    <xf numFmtId="0" fontId="11" fillId="0" borderId="0" xfId="0" applyFont="1" applyAlignment="1">
      <alignment vertical="center"/>
    </xf>
    <xf numFmtId="0" fontId="10" fillId="0" borderId="0" xfId="0" applyFont="1" applyAlignment="1">
      <alignment vertical="center"/>
    </xf>
    <xf numFmtId="1" fontId="10" fillId="0" borderId="0" xfId="0" applyNumberFormat="1" applyFont="1" applyAlignment="1">
      <alignment vertical="center"/>
    </xf>
    <xf numFmtId="0" fontId="9" fillId="2" borderId="25" xfId="0" applyFont="1" applyFill="1" applyBorder="1" applyAlignment="1">
      <alignment vertical="center"/>
    </xf>
    <xf numFmtId="0" fontId="5" fillId="2" borderId="25"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4" borderId="25" xfId="0" applyFont="1" applyFill="1" applyBorder="1" applyAlignment="1">
      <alignment horizontal="center" vertical="center" wrapText="1"/>
    </xf>
    <xf numFmtId="164" fontId="5" fillId="4" borderId="25" xfId="0" applyNumberFormat="1" applyFont="1" applyFill="1" applyBorder="1" applyAlignment="1">
      <alignment horizontal="center" vertical="center" wrapText="1"/>
    </xf>
    <xf numFmtId="164" fontId="12" fillId="3" borderId="25" xfId="0" applyNumberFormat="1" applyFont="1" applyFill="1" applyBorder="1" applyAlignment="1">
      <alignment vertical="center"/>
    </xf>
    <xf numFmtId="164" fontId="1" fillId="4" borderId="25" xfId="0" applyNumberFormat="1" applyFont="1" applyFill="1" applyBorder="1" applyAlignment="1">
      <alignment vertical="center"/>
    </xf>
    <xf numFmtId="164" fontId="12" fillId="0" borderId="25" xfId="0" applyNumberFormat="1" applyFont="1" applyBorder="1" applyAlignment="1">
      <alignment vertical="center"/>
    </xf>
    <xf numFmtId="164" fontId="9" fillId="4" borderId="25" xfId="0" applyNumberFormat="1" applyFont="1" applyFill="1" applyBorder="1" applyAlignment="1">
      <alignment horizontal="center" vertical="center"/>
    </xf>
    <xf numFmtId="9" fontId="9" fillId="4" borderId="25" xfId="0" applyNumberFormat="1" applyFont="1" applyFill="1" applyBorder="1" applyAlignment="1">
      <alignment horizontal="center" vertical="center"/>
    </xf>
    <xf numFmtId="164" fontId="9" fillId="4" borderId="25" xfId="0" applyNumberFormat="1" applyFont="1" applyFill="1" applyBorder="1" applyAlignment="1">
      <alignment vertical="center"/>
    </xf>
    <xf numFmtId="9" fontId="9" fillId="4" borderId="25" xfId="0" applyNumberFormat="1" applyFont="1" applyFill="1" applyBorder="1" applyAlignment="1">
      <alignment vertical="center"/>
    </xf>
    <xf numFmtId="164" fontId="1" fillId="2" borderId="9" xfId="0" applyNumberFormat="1" applyFont="1" applyFill="1" applyBorder="1" applyAlignment="1">
      <alignment vertical="center"/>
    </xf>
    <xf numFmtId="164" fontId="1" fillId="0" borderId="0" xfId="0" applyNumberFormat="1" applyFont="1" applyAlignment="1">
      <alignment vertical="center"/>
    </xf>
    <xf numFmtId="164" fontId="9" fillId="2" borderId="25" xfId="0" applyNumberFormat="1" applyFont="1" applyFill="1" applyBorder="1" applyAlignment="1">
      <alignment vertical="center"/>
    </xf>
    <xf numFmtId="166" fontId="14" fillId="0" borderId="25" xfId="0" applyNumberFormat="1" applyFont="1" applyBorder="1" applyAlignment="1">
      <alignment vertical="center"/>
    </xf>
    <xf numFmtId="166" fontId="14" fillId="4" borderId="25" xfId="0" applyNumberFormat="1" applyFont="1" applyFill="1" applyBorder="1" applyAlignment="1">
      <alignment vertical="center"/>
    </xf>
    <xf numFmtId="0" fontId="9" fillId="2" borderId="10" xfId="0" applyFont="1" applyFill="1" applyBorder="1" applyAlignment="1">
      <alignment horizontal="right"/>
    </xf>
    <xf numFmtId="166" fontId="15" fillId="2" borderId="10" xfId="0" applyNumberFormat="1" applyFont="1" applyFill="1" applyBorder="1"/>
    <xf numFmtId="10" fontId="15" fillId="2" borderId="10" xfId="0" applyNumberFormat="1" applyFont="1" applyFill="1" applyBorder="1"/>
    <xf numFmtId="166" fontId="13" fillId="2" borderId="10" xfId="0" applyNumberFormat="1" applyFont="1" applyFill="1" applyBorder="1"/>
    <xf numFmtId="0" fontId="9" fillId="2" borderId="10" xfId="0" applyFont="1" applyFill="1" applyBorder="1" applyAlignment="1">
      <alignment horizontal="left"/>
    </xf>
    <xf numFmtId="0" fontId="17" fillId="2" borderId="10" xfId="0" applyFont="1" applyFill="1" applyBorder="1" applyAlignment="1">
      <alignment horizontal="left" vertical="center"/>
    </xf>
    <xf numFmtId="0" fontId="1" fillId="2" borderId="10" xfId="0" applyFont="1" applyFill="1" applyBorder="1" applyAlignment="1">
      <alignment horizontal="left"/>
    </xf>
    <xf numFmtId="0" fontId="9" fillId="2" borderId="10" xfId="0" applyFont="1" applyFill="1" applyBorder="1" applyAlignment="1">
      <alignment horizontal="left" vertical="center" wrapText="1"/>
    </xf>
    <xf numFmtId="0" fontId="9" fillId="2" borderId="10" xfId="0" applyFont="1" applyFill="1" applyBorder="1" applyAlignment="1">
      <alignment horizontal="left" wrapText="1"/>
    </xf>
    <xf numFmtId="0" fontId="18" fillId="2" borderId="10" xfId="0" applyFont="1" applyFill="1" applyBorder="1" applyAlignment="1">
      <alignment horizontal="left"/>
    </xf>
    <xf numFmtId="0" fontId="19" fillId="2" borderId="10" xfId="0" applyFont="1" applyFill="1" applyBorder="1" applyAlignment="1">
      <alignment horizontal="left"/>
    </xf>
    <xf numFmtId="0" fontId="21" fillId="0" borderId="0" xfId="0" applyFont="1"/>
    <xf numFmtId="164" fontId="1" fillId="2" borderId="4" xfId="0" applyNumberFormat="1" applyFont="1" applyFill="1" applyBorder="1"/>
    <xf numFmtId="14" fontId="1" fillId="2" borderId="4" xfId="0" applyNumberFormat="1" applyFont="1" applyFill="1" applyBorder="1"/>
    <xf numFmtId="14" fontId="1" fillId="2" borderId="4" xfId="0" applyNumberFormat="1" applyFont="1" applyFill="1" applyBorder="1" applyAlignment="1">
      <alignment horizontal="center"/>
    </xf>
    <xf numFmtId="0" fontId="21" fillId="2" borderId="5" xfId="0" applyFont="1" applyFill="1" applyBorder="1"/>
    <xf numFmtId="0" fontId="20" fillId="0" borderId="0" xfId="0" applyFont="1"/>
    <xf numFmtId="167" fontId="13" fillId="2" borderId="10" xfId="0" applyNumberFormat="1" applyFont="1" applyFill="1" applyBorder="1" applyAlignment="1">
      <alignment vertical="center"/>
    </xf>
    <xf numFmtId="14" fontId="15" fillId="2" borderId="10" xfId="0" applyNumberFormat="1" applyFont="1" applyFill="1" applyBorder="1" applyAlignment="1">
      <alignment horizontal="left" vertical="center"/>
    </xf>
    <xf numFmtId="14" fontId="6" fillId="2" borderId="10" xfId="0" applyNumberFormat="1" applyFont="1" applyFill="1" applyBorder="1" applyAlignment="1">
      <alignment vertical="center"/>
    </xf>
    <xf numFmtId="14" fontId="6" fillId="2" borderId="10" xfId="0" applyNumberFormat="1" applyFont="1" applyFill="1" applyBorder="1" applyAlignment="1">
      <alignment horizontal="center" vertical="center"/>
    </xf>
    <xf numFmtId="164" fontId="1" fillId="2" borderId="10" xfId="0" applyNumberFormat="1" applyFont="1" applyFill="1" applyBorder="1"/>
    <xf numFmtId="14" fontId="1" fillId="2" borderId="10" xfId="0" applyNumberFormat="1" applyFont="1" applyFill="1" applyBorder="1"/>
    <xf numFmtId="14" fontId="1" fillId="2" borderId="10" xfId="0" applyNumberFormat="1" applyFont="1" applyFill="1" applyBorder="1" applyAlignment="1">
      <alignment horizontal="center"/>
    </xf>
    <xf numFmtId="0" fontId="21" fillId="2" borderId="9" xfId="0" applyFont="1" applyFill="1" applyBorder="1"/>
    <xf numFmtId="0" fontId="6" fillId="2" borderId="10" xfId="0" applyFont="1" applyFill="1" applyBorder="1" applyAlignment="1">
      <alignment horizontal="right" vertical="center"/>
    </xf>
    <xf numFmtId="167" fontId="6" fillId="2" borderId="10" xfId="0" applyNumberFormat="1" applyFont="1" applyFill="1" applyBorder="1" applyAlignment="1">
      <alignment vertical="center"/>
    </xf>
    <xf numFmtId="167" fontId="7" fillId="2" borderId="10" xfId="0" applyNumberFormat="1" applyFont="1" applyFill="1" applyBorder="1" applyAlignment="1">
      <alignment vertical="center"/>
    </xf>
    <xf numFmtId="14" fontId="6" fillId="2" borderId="10" xfId="0" applyNumberFormat="1" applyFont="1" applyFill="1" applyBorder="1" applyAlignment="1">
      <alignment horizontal="left" vertical="center"/>
    </xf>
    <xf numFmtId="0" fontId="1" fillId="2" borderId="10" xfId="0" applyFont="1" applyFill="1" applyBorder="1" applyAlignment="1">
      <alignment horizontal="center"/>
    </xf>
    <xf numFmtId="0" fontId="23" fillId="2" borderId="10" xfId="0" applyFont="1" applyFill="1" applyBorder="1" applyAlignment="1">
      <alignment horizontal="right" vertical="center"/>
    </xf>
    <xf numFmtId="1" fontId="21" fillId="0" borderId="0" xfId="0" applyNumberFormat="1" applyFont="1"/>
    <xf numFmtId="0" fontId="24" fillId="2" borderId="10" xfId="0" applyFont="1" applyFill="1" applyBorder="1"/>
    <xf numFmtId="0" fontId="27" fillId="2" borderId="10" xfId="0" applyFont="1" applyFill="1" applyBorder="1" applyAlignment="1">
      <alignment horizontal="center" vertical="center" wrapText="1"/>
    </xf>
    <xf numFmtId="0" fontId="28" fillId="2" borderId="10" xfId="0" applyFont="1" applyFill="1" applyBorder="1" applyAlignment="1">
      <alignment vertical="center"/>
    </xf>
    <xf numFmtId="0" fontId="28" fillId="2" borderId="10" xfId="0" applyFont="1" applyFill="1" applyBorder="1" applyAlignment="1">
      <alignment horizontal="center" vertical="center" wrapText="1"/>
    </xf>
    <xf numFmtId="0" fontId="28" fillId="2" borderId="10" xfId="0" applyFont="1" applyFill="1" applyBorder="1" applyAlignment="1">
      <alignment horizontal="center" vertical="center"/>
    </xf>
    <xf numFmtId="0" fontId="21" fillId="2" borderId="9" xfId="0" applyFont="1" applyFill="1" applyBorder="1" applyAlignment="1">
      <alignment vertical="center"/>
    </xf>
    <xf numFmtId="1" fontId="21" fillId="0" borderId="0" xfId="0" applyNumberFormat="1" applyFont="1" applyAlignment="1">
      <alignment vertical="center"/>
    </xf>
    <xf numFmtId="0" fontId="21" fillId="0" borderId="0" xfId="0" applyFont="1" applyAlignment="1">
      <alignment vertical="center"/>
    </xf>
    <xf numFmtId="0" fontId="20" fillId="0" borderId="0" xfId="0" applyFont="1" applyAlignment="1">
      <alignmen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8" fillId="2" borderId="10" xfId="0" applyFont="1" applyFill="1" applyBorder="1"/>
    <xf numFmtId="164" fontId="28" fillId="2" borderId="10" xfId="0" applyNumberFormat="1" applyFont="1" applyFill="1" applyBorder="1"/>
    <xf numFmtId="164" fontId="28" fillId="2" borderId="10" xfId="0" applyNumberFormat="1" applyFont="1" applyFill="1" applyBorder="1" applyAlignment="1">
      <alignment horizontal="center"/>
    </xf>
    <xf numFmtId="164" fontId="28" fillId="2" borderId="10" xfId="0" applyNumberFormat="1" applyFont="1" applyFill="1" applyBorder="1" applyAlignment="1">
      <alignment horizontal="center" vertical="center"/>
    </xf>
    <xf numFmtId="9" fontId="28" fillId="2" borderId="10" xfId="0" applyNumberFormat="1" applyFont="1" applyFill="1" applyBorder="1" applyAlignment="1">
      <alignment horizontal="center" vertical="center"/>
    </xf>
    <xf numFmtId="164" fontId="28" fillId="2" borderId="10" xfId="0" applyNumberFormat="1" applyFont="1" applyFill="1" applyBorder="1" applyAlignment="1">
      <alignment horizontal="center" vertical="center" wrapText="1"/>
    </xf>
    <xf numFmtId="164" fontId="30" fillId="0" borderId="0" xfId="0" applyNumberFormat="1" applyFont="1" applyAlignment="1">
      <alignment vertical="center"/>
    </xf>
    <xf numFmtId="10" fontId="28" fillId="2" borderId="10" xfId="0" applyNumberFormat="1" applyFont="1" applyFill="1" applyBorder="1"/>
    <xf numFmtId="10" fontId="30" fillId="0" borderId="0" xfId="0" applyNumberFormat="1" applyFont="1"/>
    <xf numFmtId="0" fontId="30" fillId="0" borderId="0" xfId="0" applyFont="1"/>
    <xf numFmtId="164" fontId="20" fillId="0" borderId="0" xfId="0" applyNumberFormat="1" applyFont="1"/>
    <xf numFmtId="164" fontId="30" fillId="0" borderId="0" xfId="0" applyNumberFormat="1" applyFont="1" applyAlignment="1">
      <alignment horizontal="center"/>
    </xf>
    <xf numFmtId="164" fontId="30" fillId="0" borderId="0" xfId="0" applyNumberFormat="1" applyFont="1"/>
    <xf numFmtId="164" fontId="28" fillId="2" borderId="10" xfId="0" applyNumberFormat="1" applyFont="1" applyFill="1" applyBorder="1" applyAlignment="1">
      <alignment vertical="center"/>
    </xf>
    <xf numFmtId="0" fontId="30" fillId="0" borderId="0" xfId="0" applyFont="1" applyAlignment="1">
      <alignment vertical="center"/>
    </xf>
    <xf numFmtId="164" fontId="30" fillId="0" borderId="0" xfId="0" applyNumberFormat="1" applyFont="1" applyAlignment="1">
      <alignment horizontal="center" vertical="center"/>
    </xf>
    <xf numFmtId="9" fontId="28" fillId="2" borderId="10" xfId="0" applyNumberFormat="1" applyFont="1" applyFill="1" applyBorder="1" applyAlignment="1">
      <alignment vertical="center"/>
    </xf>
    <xf numFmtId="166" fontId="28" fillId="2" borderId="10" xfId="0" applyNumberFormat="1" applyFont="1" applyFill="1" applyBorder="1" applyAlignment="1">
      <alignment vertical="center"/>
    </xf>
    <xf numFmtId="166" fontId="28" fillId="2" borderId="10" xfId="0" applyNumberFormat="1" applyFont="1" applyFill="1" applyBorder="1" applyAlignment="1">
      <alignment horizontal="center" vertical="center"/>
    </xf>
    <xf numFmtId="0" fontId="30" fillId="0" borderId="0" xfId="0" applyFont="1" applyAlignment="1">
      <alignment vertical="center" wrapText="1"/>
    </xf>
    <xf numFmtId="166" fontId="30" fillId="0" borderId="0" xfId="0" applyNumberFormat="1" applyFont="1" applyAlignment="1">
      <alignment horizontal="center" vertical="center"/>
    </xf>
    <xf numFmtId="0" fontId="2" fillId="2" borderId="1" xfId="0" applyFont="1" applyFill="1" applyBorder="1" applyAlignment="1">
      <alignment horizontal="left" vertical="center"/>
    </xf>
    <xf numFmtId="0" fontId="3" fillId="0" borderId="2" xfId="0" applyFont="1" applyBorder="1"/>
    <xf numFmtId="0" fontId="3" fillId="0" borderId="3" xfId="0" applyFont="1" applyBorder="1"/>
    <xf numFmtId="0" fontId="4" fillId="2" borderId="1" xfId="0" applyFont="1" applyFill="1" applyBorder="1" applyAlignment="1">
      <alignment horizontal="right" vertical="center"/>
    </xf>
    <xf numFmtId="0" fontId="5" fillId="2" borderId="6" xfId="0" applyFont="1" applyFill="1" applyBorder="1" applyAlignment="1">
      <alignment horizontal="left" wrapText="1"/>
    </xf>
    <xf numFmtId="0" fontId="3" fillId="0" borderId="7" xfId="0" applyFont="1" applyBorder="1"/>
    <xf numFmtId="0" fontId="3" fillId="0" borderId="8" xfId="0" applyFont="1" applyBorder="1"/>
    <xf numFmtId="0" fontId="5" fillId="2" borderId="11" xfId="0" applyFont="1" applyFill="1" applyBorder="1" applyAlignment="1">
      <alignment horizontal="left" wrapText="1"/>
    </xf>
    <xf numFmtId="0" fontId="3" fillId="0" borderId="12" xfId="0" applyFont="1" applyBorder="1"/>
    <xf numFmtId="0" fontId="3" fillId="0" borderId="13" xfId="0" applyFont="1" applyBorder="1"/>
    <xf numFmtId="0" fontId="3" fillId="0" borderId="14" xfId="0" applyFont="1" applyBorder="1"/>
    <xf numFmtId="0" fontId="0" fillId="0" borderId="0" xfId="0"/>
    <xf numFmtId="0" fontId="3" fillId="0" borderId="15" xfId="0" applyFont="1" applyBorder="1"/>
    <xf numFmtId="0" fontId="3" fillId="0" borderId="16" xfId="0" applyFont="1" applyBorder="1"/>
    <xf numFmtId="0" fontId="3" fillId="0" borderId="17" xfId="0" applyFont="1" applyBorder="1"/>
    <xf numFmtId="0" fontId="3" fillId="0" borderId="18" xfId="0" applyFont="1" applyBorder="1"/>
    <xf numFmtId="0" fontId="5" fillId="2" borderId="11" xfId="0" applyFont="1" applyFill="1" applyBorder="1" applyAlignment="1">
      <alignment horizontal="left" vertical="center" wrapText="1"/>
    </xf>
    <xf numFmtId="0" fontId="3" fillId="0" borderId="19" xfId="0" applyFont="1" applyBorder="1"/>
    <xf numFmtId="0" fontId="3" fillId="0" borderId="20" xfId="0" applyFont="1" applyBorder="1"/>
    <xf numFmtId="0" fontId="3" fillId="0" borderId="21" xfId="0" applyFont="1" applyBorder="1"/>
    <xf numFmtId="0" fontId="6" fillId="2" borderId="1" xfId="0" applyFont="1" applyFill="1" applyBorder="1" applyAlignment="1">
      <alignment horizontal="center" vertical="center"/>
    </xf>
    <xf numFmtId="0" fontId="7" fillId="2" borderId="6" xfId="0" applyFont="1" applyFill="1" applyBorder="1" applyAlignment="1">
      <alignment horizontal="right" vertical="center"/>
    </xf>
    <xf numFmtId="0" fontId="11" fillId="2" borderId="22" xfId="0" applyFont="1" applyFill="1" applyBorder="1" applyAlignment="1">
      <alignment horizontal="center" vertical="center"/>
    </xf>
    <xf numFmtId="0" fontId="3" fillId="0" borderId="23" xfId="0" applyFont="1" applyBorder="1"/>
    <xf numFmtId="0" fontId="3" fillId="0" borderId="24" xfId="0" applyFont="1" applyBorder="1"/>
    <xf numFmtId="0" fontId="13" fillId="2" borderId="22" xfId="0" applyFont="1" applyFill="1" applyBorder="1" applyAlignment="1">
      <alignment horizontal="right" vertical="center"/>
    </xf>
    <xf numFmtId="0" fontId="16" fillId="2" borderId="11" xfId="0" applyFont="1" applyFill="1" applyBorder="1" applyAlignment="1">
      <alignment horizontal="left" vertical="center"/>
    </xf>
    <xf numFmtId="0" fontId="9" fillId="2" borderId="6" xfId="0" applyFont="1" applyFill="1" applyBorder="1" applyAlignment="1">
      <alignment horizontal="left" vertical="center" wrapText="1"/>
    </xf>
    <xf numFmtId="0" fontId="9" fillId="2" borderId="6" xfId="0" applyFont="1" applyFill="1" applyBorder="1" applyAlignment="1">
      <alignment horizontal="left"/>
    </xf>
    <xf numFmtId="0" fontId="19" fillId="2" borderId="6" xfId="0" applyFont="1" applyFill="1" applyBorder="1" applyAlignment="1">
      <alignment horizontal="left"/>
    </xf>
    <xf numFmtId="0" fontId="8" fillId="3" borderId="22" xfId="0" applyFont="1" applyFill="1" applyBorder="1" applyAlignment="1">
      <alignment horizontal="left" vertical="center"/>
    </xf>
    <xf numFmtId="49" fontId="8" fillId="0" borderId="22" xfId="0" applyNumberFormat="1" applyFont="1" applyBorder="1" applyAlignment="1">
      <alignment horizontal="left" vertical="center"/>
    </xf>
    <xf numFmtId="165" fontId="8" fillId="3" borderId="22" xfId="0" applyNumberFormat="1" applyFont="1" applyFill="1" applyBorder="1" applyAlignment="1">
      <alignment horizontal="left" vertical="center"/>
    </xf>
    <xf numFmtId="0" fontId="9" fillId="2" borderId="6" xfId="0" applyFont="1" applyFill="1" applyBorder="1" applyAlignment="1">
      <alignment horizontal="center"/>
    </xf>
    <xf numFmtId="0" fontId="31" fillId="0" borderId="0" xfId="0" applyFont="1" applyAlignment="1">
      <alignment horizontal="center"/>
    </xf>
    <xf numFmtId="0" fontId="32" fillId="0" borderId="0" xfId="0" applyFont="1" applyAlignment="1">
      <alignment horizontal="center" vertical="center"/>
    </xf>
    <xf numFmtId="0" fontId="33" fillId="0" borderId="0" xfId="0" applyFont="1" applyAlignment="1">
      <alignment horizontal="center" vertical="center"/>
    </xf>
    <xf numFmtId="0" fontId="22" fillId="2" borderId="1" xfId="0" applyFont="1" applyFill="1" applyBorder="1" applyAlignment="1">
      <alignment horizontal="center" vertical="center"/>
    </xf>
    <xf numFmtId="167" fontId="6" fillId="2" borderId="6" xfId="0" applyNumberFormat="1" applyFont="1" applyFill="1" applyBorder="1" applyAlignment="1">
      <alignment horizontal="right" vertical="center"/>
    </xf>
    <xf numFmtId="0" fontId="25" fillId="2" borderId="6" xfId="0" applyFont="1" applyFill="1" applyBorder="1" applyAlignment="1">
      <alignment horizontal="center"/>
    </xf>
    <xf numFmtId="0" fontId="26" fillId="2" borderId="6" xfId="0" applyFont="1" applyFill="1" applyBorder="1" applyAlignment="1">
      <alignment horizontal="center" vertical="center"/>
    </xf>
    <xf numFmtId="0" fontId="28" fillId="2" borderId="6"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2000" b="1" i="0">
                <a:solidFill>
                  <a:srgbClr val="000000"/>
                </a:solidFill>
                <a:latin typeface="+mn-lt"/>
              </a:defRPr>
            </a:pPr>
            <a:r>
              <a:rPr lang="en-US" sz="2000" b="1" i="0">
                <a:solidFill>
                  <a:srgbClr val="000000"/>
                </a:solidFill>
                <a:latin typeface="+mn-lt"/>
              </a:rPr>
              <a:t>Voluntary Benefits as a Percentage of Total Compensation</a:t>
            </a:r>
          </a:p>
        </c:rich>
      </c:tx>
      <c:overlay val="0"/>
    </c:title>
    <c:autoTitleDeleted val="0"/>
    <c:plotArea>
      <c:layout/>
      <c:barChart>
        <c:barDir val="col"/>
        <c:grouping val="clustered"/>
        <c:varyColors val="1"/>
        <c:ser>
          <c:idx val="0"/>
          <c:order val="0"/>
          <c:spPr>
            <a:solidFill>
              <a:srgbClr val="000000"/>
            </a:solidFill>
            <a:ln cmpd="sng">
              <a:solidFill>
                <a:srgbClr val="000000"/>
              </a:solidFill>
            </a:ln>
          </c:spPr>
          <c:invertIfNegative val="1"/>
          <c:dLbls>
            <c:spPr>
              <a:noFill/>
              <a:ln>
                <a:noFill/>
              </a:ln>
              <a:effectLst/>
            </c:spPr>
            <c:txPr>
              <a:bodyPr wrap="square" lIns="38100" tIns="19050" rIns="38100" bIns="19050" anchor="ctr">
                <a:spAutoFit/>
              </a:bodyPr>
              <a:lstStyle/>
              <a:p>
                <a:pPr>
                  <a:defRPr b="1">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Results!$AN$7:$AV$7</c:f>
              <c:strCache>
                <c:ptCount val="9"/>
                <c:pt idx="0">
                  <c:v>Medical Dental Insurance</c:v>
                </c:pt>
                <c:pt idx="1">
                  <c:v>Life Insurance</c:v>
                </c:pt>
                <c:pt idx="2">
                  <c:v>Disability Insurance</c:v>
                </c:pt>
                <c:pt idx="3">
                  <c:v>401(k) Match</c:v>
                </c:pt>
                <c:pt idx="4">
                  <c:v>Other</c:v>
                </c:pt>
                <c:pt idx="5">
                  <c:v>Other</c:v>
                </c:pt>
                <c:pt idx="6">
                  <c:v>Unemp. Insurance</c:v>
                </c:pt>
                <c:pt idx="7">
                  <c:v>Workers' Comp</c:v>
                </c:pt>
                <c:pt idx="8">
                  <c:v>Social Security</c:v>
                </c:pt>
              </c:strCache>
            </c:strRef>
          </c:cat>
          <c:val>
            <c:numRef>
              <c:f>Results!$AN$9:$AV$9</c:f>
              <c:numCache>
                <c:formatCode>0.00%</c:formatCode>
                <c:ptCount val="9"/>
                <c:pt idx="0">
                  <c:v>5.7086625972297446E-2</c:v>
                </c:pt>
                <c:pt idx="1">
                  <c:v>6.5869183814189405E-3</c:v>
                </c:pt>
                <c:pt idx="2">
                  <c:v>8.7825578418919206E-3</c:v>
                </c:pt>
                <c:pt idx="3">
                  <c:v>2.1956394604729798E-2</c:v>
                </c:pt>
                <c:pt idx="4">
                  <c:v>4.3912789209459603E-3</c:v>
                </c:pt>
                <c:pt idx="5">
                  <c:v>4.3912789209459603E-3</c:v>
                </c:pt>
                <c:pt idx="6">
                  <c:v>1.5369476223310859E-2</c:v>
                </c:pt>
                <c:pt idx="7">
                  <c:v>1.9760755144256816E-2</c:v>
                </c:pt>
                <c:pt idx="8">
                  <c:v>2.6347673525675762E-2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449-40ED-B477-64B92118277B}"/>
            </c:ext>
          </c:extLst>
        </c:ser>
        <c:dLbls>
          <c:showLegendKey val="0"/>
          <c:showVal val="0"/>
          <c:showCatName val="0"/>
          <c:showSerName val="0"/>
          <c:showPercent val="0"/>
          <c:showBubbleSize val="0"/>
        </c:dLbls>
        <c:gapWidth val="150"/>
        <c:axId val="468732962"/>
        <c:axId val="869923688"/>
      </c:barChart>
      <c:catAx>
        <c:axId val="46873296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869923688"/>
        <c:crosses val="autoZero"/>
        <c:auto val="1"/>
        <c:lblAlgn val="ctr"/>
        <c:lblOffset val="100"/>
        <c:noMultiLvlLbl val="1"/>
      </c:catAx>
      <c:valAx>
        <c:axId val="86992368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00%" sourceLinked="1"/>
        <c:majorTickMark val="none"/>
        <c:minorTickMark val="none"/>
        <c:tickLblPos val="nextTo"/>
        <c:spPr>
          <a:ln/>
        </c:spPr>
        <c:txPr>
          <a:bodyPr/>
          <a:lstStyle/>
          <a:p>
            <a:pPr lvl="0">
              <a:defRPr b="0">
                <a:solidFill>
                  <a:srgbClr val="000000"/>
                </a:solidFill>
                <a:latin typeface="+mn-lt"/>
              </a:defRPr>
            </a:pPr>
            <a:endParaRPr lang="en-US"/>
          </a:p>
        </c:txPr>
        <c:crossAx val="468732962"/>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1" i="0">
                <a:solidFill>
                  <a:srgbClr val="000000"/>
                </a:solidFill>
                <a:latin typeface="+mn-lt"/>
              </a:defRPr>
            </a:pPr>
            <a:r>
              <a:rPr lang="en-US" sz="1600" b="1" i="0">
                <a:solidFill>
                  <a:srgbClr val="000000"/>
                </a:solidFill>
                <a:latin typeface="+mn-lt"/>
              </a:rPr>
              <a:t>Annual Total Compensation Mix</a:t>
            </a:r>
          </a:p>
        </c:rich>
      </c:tx>
      <c:overlay val="0"/>
    </c:title>
    <c:autoTitleDeleted val="0"/>
    <c:plotArea>
      <c:layout/>
      <c:pieChart>
        <c:varyColors val="1"/>
        <c:ser>
          <c:idx val="0"/>
          <c:order val="0"/>
          <c:dPt>
            <c:idx val="0"/>
            <c:bubble3D val="0"/>
            <c:spPr>
              <a:solidFill>
                <a:srgbClr val="FFFF99"/>
              </a:solidFill>
            </c:spPr>
            <c:extLst>
              <c:ext xmlns:c16="http://schemas.microsoft.com/office/drawing/2014/chart" uri="{C3380CC4-5D6E-409C-BE32-E72D297353CC}">
                <c16:uniqueId val="{00000001-080C-4F5B-8CC7-B411AAD1D53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Results!$AO$19:$AQ$19</c:f>
              <c:strCache>
                <c:ptCount val="3"/>
                <c:pt idx="0">
                  <c:v>Cash</c:v>
                </c:pt>
                <c:pt idx="1">
                  <c:v>Voluntary Benefits</c:v>
                </c:pt>
                <c:pt idx="2">
                  <c:v>Mandatory Benefits</c:v>
                </c:pt>
              </c:strCache>
            </c:strRef>
          </c:cat>
          <c:val>
            <c:numRef>
              <c:f>Results!$AO$20:$AQ$20</c:f>
              <c:numCache>
                <c:formatCode>"$"#,##0</c:formatCode>
                <c:ptCount val="3"/>
                <c:pt idx="0">
                  <c:v>44275.380000000005</c:v>
                </c:pt>
                <c:pt idx="1">
                  <c:v>5469.7142999999996</c:v>
                </c:pt>
                <c:pt idx="2">
                  <c:v>3258.5532000000003</c:v>
                </c:pt>
              </c:numCache>
            </c:numRef>
          </c:val>
          <c:extLst>
            <c:ext xmlns:c16="http://schemas.microsoft.com/office/drawing/2014/chart" uri="{C3380CC4-5D6E-409C-BE32-E72D297353CC}">
              <c16:uniqueId val="{00000002-080C-4F5B-8CC7-B411AAD1D53B}"/>
            </c:ext>
          </c:extLst>
        </c:ser>
        <c:dLbls>
          <c:showLegendKey val="0"/>
          <c:showVal val="0"/>
          <c:showCatName val="0"/>
          <c:showSerName val="0"/>
          <c:showPercent val="0"/>
          <c:showBubbleSize val="0"/>
          <c:showLeaderLines val="1"/>
        </c:dLbls>
        <c:firstSliceAng val="0"/>
      </c:pieChart>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62025" cy="6191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219075</xdr:colOff>
      <xdr:row>4</xdr:row>
      <xdr:rowOff>142875</xdr:rowOff>
    </xdr:from>
    <xdr:ext cx="11772900" cy="4143375"/>
    <xdr:graphicFrame macro="">
      <xdr:nvGraphicFramePr>
        <xdr:cNvPr id="625366757" name="Chart 1" descr="Chart 0">
          <a:extLst>
            <a:ext uri="{FF2B5EF4-FFF2-40B4-BE49-F238E27FC236}">
              <a16:creationId xmlns:a16="http://schemas.microsoft.com/office/drawing/2014/main" id="{00000000-0008-0000-0100-0000E55646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15</xdr:col>
      <xdr:colOff>85725</xdr:colOff>
      <xdr:row>4</xdr:row>
      <xdr:rowOff>142875</xdr:rowOff>
    </xdr:from>
    <xdr:ext cx="12934950" cy="4143375"/>
    <xdr:graphicFrame macro="">
      <xdr:nvGraphicFramePr>
        <xdr:cNvPr id="681787022" name="Chart 2" descr="Chart 1">
          <a:extLst>
            <a:ext uri="{FF2B5EF4-FFF2-40B4-BE49-F238E27FC236}">
              <a16:creationId xmlns:a16="http://schemas.microsoft.com/office/drawing/2014/main" id="{00000000-0008-0000-0100-00008E3EA3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cmoreton@blr.com?subject=Calculator%20sugges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37"/>
  <sheetViews>
    <sheetView tabSelected="1" workbookViewId="0">
      <selection activeCell="C27" sqref="C27"/>
    </sheetView>
  </sheetViews>
  <sheetFormatPr defaultColWidth="14.42578125" defaultRowHeight="15" customHeight="1" x14ac:dyDescent="0.2"/>
  <cols>
    <col min="1" max="1" width="6.42578125" customWidth="1"/>
    <col min="2" max="2" width="14.42578125" customWidth="1"/>
    <col min="3" max="3" width="8.85546875" customWidth="1"/>
    <col min="4" max="4" width="11.42578125" customWidth="1"/>
    <col min="5" max="5" width="9.42578125" customWidth="1"/>
    <col min="6" max="6" width="10.5703125" customWidth="1"/>
    <col min="7" max="7" width="13" customWidth="1"/>
    <col min="8" max="9" width="10.42578125" customWidth="1"/>
    <col min="10" max="10" width="13.5703125" customWidth="1"/>
    <col min="11" max="11" width="11.5703125" customWidth="1"/>
    <col min="12" max="13" width="10.140625" customWidth="1"/>
    <col min="14" max="14" width="10.5703125" customWidth="1"/>
    <col min="15" max="15" width="12.42578125" customWidth="1"/>
    <col min="16" max="16" width="13.85546875" customWidth="1"/>
    <col min="17" max="17" width="14" customWidth="1"/>
    <col min="18" max="18" width="10.42578125" customWidth="1"/>
    <col min="19" max="20" width="11.5703125" customWidth="1"/>
    <col min="21" max="21" width="12.5703125" customWidth="1"/>
    <col min="22" max="22" width="6.42578125" customWidth="1"/>
    <col min="23" max="29" width="14.42578125" customWidth="1"/>
    <col min="30" max="30" width="12.85546875" customWidth="1"/>
    <col min="31" max="39" width="9.140625" customWidth="1"/>
    <col min="40" max="40" width="10.140625" customWidth="1"/>
    <col min="41" max="41" width="9.140625" customWidth="1"/>
    <col min="42" max="42" width="10.140625" customWidth="1"/>
    <col min="43" max="43" width="9.140625" customWidth="1"/>
    <col min="44" max="44" width="10.140625" customWidth="1"/>
    <col min="45" max="46" width="9.140625" customWidth="1"/>
  </cols>
  <sheetData>
    <row r="1" spans="2:46" ht="53.25" customHeight="1" x14ac:dyDescent="0.2">
      <c r="B1" s="108"/>
      <c r="C1" s="109"/>
      <c r="D1" s="109"/>
      <c r="E1" s="109"/>
      <c r="F1" s="109"/>
      <c r="G1" s="109"/>
      <c r="H1" s="110"/>
      <c r="I1" s="1"/>
      <c r="J1" s="1"/>
      <c r="K1" s="2"/>
      <c r="L1" s="111" t="s">
        <v>0</v>
      </c>
      <c r="M1" s="109"/>
      <c r="N1" s="109"/>
      <c r="O1" s="109"/>
      <c r="P1" s="109"/>
      <c r="Q1" s="109"/>
      <c r="R1" s="110"/>
      <c r="S1" s="3"/>
      <c r="T1" s="3"/>
      <c r="U1" s="3"/>
      <c r="V1" s="4"/>
      <c r="W1" s="5"/>
      <c r="X1" s="5"/>
      <c r="Y1" s="5"/>
      <c r="Z1" s="5"/>
      <c r="AA1" s="5"/>
      <c r="AB1" s="5"/>
      <c r="AC1" s="5"/>
      <c r="AD1" s="5"/>
      <c r="AE1" s="5"/>
      <c r="AF1" s="5"/>
      <c r="AG1" s="5"/>
      <c r="AH1" s="5"/>
      <c r="AI1" s="5"/>
      <c r="AJ1" s="5"/>
      <c r="AK1" s="5"/>
      <c r="AL1" s="5"/>
      <c r="AM1" s="6"/>
      <c r="AN1" s="6" t="s">
        <v>1</v>
      </c>
      <c r="AO1" s="7" t="str">
        <f t="shared" ref="AO1:AT1" si="0">H14</f>
        <v>Value of Voluntary Benefits</v>
      </c>
      <c r="AP1" s="7">
        <f t="shared" si="0"/>
        <v>0</v>
      </c>
      <c r="AQ1" s="7">
        <f t="shared" si="0"/>
        <v>0</v>
      </c>
      <c r="AR1" s="7">
        <f t="shared" si="0"/>
        <v>0</v>
      </c>
      <c r="AS1" s="7">
        <f t="shared" si="0"/>
        <v>0</v>
      </c>
      <c r="AT1" s="7">
        <f t="shared" si="0"/>
        <v>0</v>
      </c>
    </row>
    <row r="2" spans="2:46" ht="33" customHeight="1" x14ac:dyDescent="0.2">
      <c r="B2" s="112" t="s">
        <v>2</v>
      </c>
      <c r="C2" s="113"/>
      <c r="D2" s="113"/>
      <c r="E2" s="113"/>
      <c r="F2" s="113"/>
      <c r="G2" s="113"/>
      <c r="H2" s="113"/>
      <c r="I2" s="113"/>
      <c r="J2" s="113"/>
      <c r="K2" s="113"/>
      <c r="L2" s="113"/>
      <c r="M2" s="113"/>
      <c r="N2" s="113"/>
      <c r="O2" s="113"/>
      <c r="P2" s="113"/>
      <c r="Q2" s="113"/>
      <c r="R2" s="113"/>
      <c r="S2" s="113"/>
      <c r="T2" s="113"/>
      <c r="U2" s="114"/>
      <c r="V2" s="8"/>
      <c r="W2" s="5"/>
      <c r="X2" s="5"/>
      <c r="Y2" s="5"/>
      <c r="Z2" s="5"/>
      <c r="AA2" s="5"/>
      <c r="AB2" s="5"/>
      <c r="AC2" s="5"/>
      <c r="AD2" s="5"/>
      <c r="AE2" s="5"/>
      <c r="AF2" s="5"/>
      <c r="AG2" s="5"/>
      <c r="AH2" s="5"/>
      <c r="AI2" s="5"/>
      <c r="AJ2" s="5"/>
      <c r="AK2" s="5"/>
      <c r="AL2" s="5"/>
      <c r="AM2" s="6"/>
      <c r="AN2" s="6">
        <f>SUM(AO2:AT2)</f>
        <v>5469.7143000000005</v>
      </c>
      <c r="AO2" s="6">
        <f t="shared" ref="AO2:AT2" si="1">H28</f>
        <v>3025.799399999999</v>
      </c>
      <c r="AP2" s="6">
        <f t="shared" si="1"/>
        <v>349.1307000000001</v>
      </c>
      <c r="AQ2" s="6">
        <f t="shared" si="1"/>
        <v>465.50760000000014</v>
      </c>
      <c r="AR2" s="6">
        <f t="shared" si="1"/>
        <v>1163.7690000000002</v>
      </c>
      <c r="AS2" s="6">
        <f t="shared" si="1"/>
        <v>232.75380000000007</v>
      </c>
      <c r="AT2" s="6">
        <f t="shared" si="1"/>
        <v>232.75380000000007</v>
      </c>
    </row>
    <row r="3" spans="2:46" ht="1.5" customHeight="1" x14ac:dyDescent="0.2">
      <c r="B3" s="9"/>
      <c r="C3" s="9"/>
      <c r="D3" s="9"/>
      <c r="E3" s="9"/>
      <c r="F3" s="9"/>
      <c r="G3" s="9"/>
      <c r="H3" s="9"/>
      <c r="I3" s="9"/>
      <c r="J3" s="9"/>
      <c r="K3" s="9"/>
      <c r="L3" s="9"/>
      <c r="M3" s="9"/>
      <c r="N3" s="9"/>
      <c r="O3" s="9"/>
      <c r="P3" s="9"/>
      <c r="Q3" s="9"/>
      <c r="R3" s="9"/>
      <c r="S3" s="9"/>
      <c r="T3" s="9"/>
      <c r="U3" s="9"/>
      <c r="V3" s="8"/>
      <c r="W3" s="5"/>
      <c r="X3" s="5"/>
      <c r="Y3" s="5"/>
      <c r="Z3" s="5"/>
      <c r="AA3" s="5"/>
      <c r="AB3" s="5"/>
      <c r="AC3" s="5"/>
      <c r="AD3" s="5"/>
      <c r="AE3" s="5"/>
      <c r="AF3" s="5"/>
      <c r="AG3" s="5"/>
      <c r="AH3" s="5"/>
      <c r="AI3" s="5"/>
      <c r="AJ3" s="5"/>
      <c r="AK3" s="5"/>
      <c r="AL3" s="5"/>
      <c r="AM3" s="5"/>
      <c r="AN3" s="5"/>
      <c r="AO3" s="5"/>
      <c r="AP3" s="5"/>
      <c r="AQ3" s="5"/>
      <c r="AR3" s="5"/>
      <c r="AS3" s="5"/>
      <c r="AT3" s="5"/>
    </row>
    <row r="4" spans="2:46" ht="15" customHeight="1" x14ac:dyDescent="0.2">
      <c r="B4" s="115" t="s">
        <v>3</v>
      </c>
      <c r="C4" s="116"/>
      <c r="D4" s="116"/>
      <c r="E4" s="116"/>
      <c r="F4" s="116"/>
      <c r="G4" s="116"/>
      <c r="H4" s="116"/>
      <c r="I4" s="116"/>
      <c r="J4" s="116"/>
      <c r="K4" s="116"/>
      <c r="L4" s="116"/>
      <c r="M4" s="116"/>
      <c r="N4" s="116"/>
      <c r="O4" s="116"/>
      <c r="P4" s="116"/>
      <c r="Q4" s="116"/>
      <c r="R4" s="116"/>
      <c r="S4" s="116"/>
      <c r="T4" s="116"/>
      <c r="U4" s="117"/>
      <c r="V4" s="8"/>
      <c r="W4" s="5"/>
      <c r="X4" s="5"/>
      <c r="Y4" s="5"/>
      <c r="Z4" s="5"/>
      <c r="AA4" s="5"/>
      <c r="AB4" s="5"/>
      <c r="AC4" s="5"/>
      <c r="AD4" s="5"/>
      <c r="AE4" s="5"/>
      <c r="AF4" s="5"/>
      <c r="AG4" s="5"/>
      <c r="AH4" s="5"/>
      <c r="AI4" s="5"/>
      <c r="AJ4" s="5"/>
      <c r="AK4" s="5"/>
      <c r="AL4" s="5"/>
      <c r="AM4" s="5"/>
      <c r="AN4" s="6"/>
      <c r="AO4" s="6"/>
      <c r="AP4" s="6"/>
      <c r="AQ4" s="6"/>
      <c r="AR4" s="6">
        <f>SUM(AN4:AQ4)</f>
        <v>0</v>
      </c>
      <c r="AS4" s="5"/>
      <c r="AT4" s="5"/>
    </row>
    <row r="5" spans="2:46" ht="15" customHeight="1" x14ac:dyDescent="0.2">
      <c r="B5" s="118"/>
      <c r="C5" s="119"/>
      <c r="D5" s="119"/>
      <c r="E5" s="119"/>
      <c r="F5" s="119"/>
      <c r="G5" s="119"/>
      <c r="H5" s="119"/>
      <c r="I5" s="119"/>
      <c r="J5" s="119"/>
      <c r="K5" s="119"/>
      <c r="L5" s="119"/>
      <c r="M5" s="119"/>
      <c r="N5" s="119"/>
      <c r="O5" s="119"/>
      <c r="P5" s="119"/>
      <c r="Q5" s="119"/>
      <c r="R5" s="119"/>
      <c r="S5" s="119"/>
      <c r="T5" s="119"/>
      <c r="U5" s="120"/>
      <c r="V5" s="8"/>
      <c r="W5" s="5"/>
      <c r="X5" s="5"/>
      <c r="Y5" s="5"/>
      <c r="Z5" s="5"/>
      <c r="AA5" s="5"/>
      <c r="AB5" s="5"/>
      <c r="AC5" s="5"/>
      <c r="AD5" s="5"/>
      <c r="AE5" s="5"/>
      <c r="AF5" s="5"/>
      <c r="AG5" s="5"/>
      <c r="AH5" s="5"/>
      <c r="AI5" s="5"/>
      <c r="AJ5" s="5"/>
      <c r="AK5" s="5"/>
      <c r="AL5" s="5"/>
      <c r="AM5" s="5"/>
      <c r="AN5" s="5"/>
      <c r="AO5" s="5"/>
      <c r="AP5" s="5"/>
      <c r="AQ5" s="5"/>
      <c r="AR5" s="5"/>
      <c r="AS5" s="5"/>
      <c r="AT5" s="5"/>
    </row>
    <row r="6" spans="2:46" ht="9" customHeight="1" x14ac:dyDescent="0.2">
      <c r="B6" s="121"/>
      <c r="C6" s="122"/>
      <c r="D6" s="122"/>
      <c r="E6" s="122"/>
      <c r="F6" s="122"/>
      <c r="G6" s="122"/>
      <c r="H6" s="122"/>
      <c r="I6" s="122"/>
      <c r="J6" s="122"/>
      <c r="K6" s="122"/>
      <c r="L6" s="122"/>
      <c r="M6" s="122"/>
      <c r="N6" s="122"/>
      <c r="O6" s="122"/>
      <c r="P6" s="122"/>
      <c r="Q6" s="122"/>
      <c r="R6" s="122"/>
      <c r="S6" s="122"/>
      <c r="T6" s="122"/>
      <c r="U6" s="123"/>
      <c r="V6" s="8"/>
      <c r="W6" s="5"/>
      <c r="X6" s="5"/>
      <c r="Y6" s="5"/>
      <c r="Z6" s="5"/>
      <c r="AA6" s="5"/>
      <c r="AB6" s="5"/>
      <c r="AC6" s="5"/>
      <c r="AD6" s="10"/>
      <c r="AE6" s="5"/>
      <c r="AF6" s="5"/>
      <c r="AG6" s="5"/>
      <c r="AH6" s="5"/>
      <c r="AI6" s="5"/>
      <c r="AJ6" s="5"/>
      <c r="AK6" s="5"/>
      <c r="AL6" s="5"/>
      <c r="AM6" s="5"/>
      <c r="AN6" s="5"/>
      <c r="AO6" s="5"/>
      <c r="AP6" s="5"/>
      <c r="AQ6" s="5"/>
      <c r="AR6" s="5"/>
      <c r="AS6" s="5"/>
      <c r="AT6" s="5"/>
    </row>
    <row r="7" spans="2:46" ht="6" customHeight="1" x14ac:dyDescent="0.2">
      <c r="B7" s="124" t="s">
        <v>4</v>
      </c>
      <c r="C7" s="116"/>
      <c r="D7" s="116"/>
      <c r="E7" s="116"/>
      <c r="F7" s="116"/>
      <c r="G7" s="116"/>
      <c r="H7" s="116"/>
      <c r="I7" s="116"/>
      <c r="J7" s="116"/>
      <c r="K7" s="116"/>
      <c r="L7" s="116"/>
      <c r="M7" s="116"/>
      <c r="N7" s="116"/>
      <c r="O7" s="116"/>
      <c r="P7" s="116"/>
      <c r="Q7" s="116"/>
      <c r="R7" s="116"/>
      <c r="S7" s="116"/>
      <c r="T7" s="116"/>
      <c r="U7" s="117"/>
      <c r="V7" s="8"/>
      <c r="W7" s="5"/>
      <c r="X7" s="5"/>
      <c r="Y7" s="5"/>
      <c r="Z7" s="5"/>
      <c r="AA7" s="5"/>
      <c r="AB7" s="5"/>
      <c r="AC7" s="5"/>
      <c r="AD7" s="5"/>
      <c r="AE7" s="5"/>
      <c r="AF7" s="5"/>
      <c r="AG7" s="5"/>
      <c r="AH7" s="5"/>
      <c r="AI7" s="5"/>
      <c r="AJ7" s="5"/>
      <c r="AK7" s="5"/>
      <c r="AL7" s="5"/>
      <c r="AM7" s="5"/>
      <c r="AN7" s="5"/>
      <c r="AO7" s="5"/>
      <c r="AP7" s="5"/>
      <c r="AQ7" s="5"/>
      <c r="AR7" s="5"/>
      <c r="AS7" s="5"/>
      <c r="AT7" s="5"/>
    </row>
    <row r="8" spans="2:46" ht="11.25" customHeight="1" x14ac:dyDescent="0.2">
      <c r="B8" s="118"/>
      <c r="C8" s="119"/>
      <c r="D8" s="119"/>
      <c r="E8" s="119"/>
      <c r="F8" s="119"/>
      <c r="G8" s="119"/>
      <c r="H8" s="119"/>
      <c r="I8" s="119"/>
      <c r="J8" s="119"/>
      <c r="K8" s="119"/>
      <c r="L8" s="119"/>
      <c r="M8" s="119"/>
      <c r="N8" s="119"/>
      <c r="O8" s="119"/>
      <c r="P8" s="119"/>
      <c r="Q8" s="119"/>
      <c r="R8" s="119"/>
      <c r="S8" s="119"/>
      <c r="T8" s="119"/>
      <c r="U8" s="120"/>
      <c r="V8" s="8"/>
      <c r="W8" s="5"/>
      <c r="X8" s="5"/>
      <c r="Y8" s="5"/>
      <c r="Z8" s="5"/>
      <c r="AA8" s="5"/>
      <c r="AB8" s="5"/>
      <c r="AC8" s="5"/>
      <c r="AD8" s="5"/>
      <c r="AE8" s="5"/>
      <c r="AF8" s="5"/>
      <c r="AG8" s="5"/>
      <c r="AH8" s="5"/>
      <c r="AI8" s="5"/>
      <c r="AJ8" s="5"/>
      <c r="AK8" s="5"/>
      <c r="AL8" s="5"/>
      <c r="AM8" s="5"/>
      <c r="AN8" s="5"/>
      <c r="AO8" s="5"/>
      <c r="AP8" s="5"/>
      <c r="AQ8" s="5"/>
      <c r="AR8" s="5"/>
      <c r="AS8" s="5"/>
      <c r="AT8" s="5"/>
    </row>
    <row r="9" spans="2:46" ht="18" customHeight="1" x14ac:dyDescent="0.2">
      <c r="B9" s="125"/>
      <c r="C9" s="126"/>
      <c r="D9" s="126"/>
      <c r="E9" s="126"/>
      <c r="F9" s="126"/>
      <c r="G9" s="126"/>
      <c r="H9" s="126"/>
      <c r="I9" s="126"/>
      <c r="J9" s="126"/>
      <c r="K9" s="126"/>
      <c r="L9" s="126"/>
      <c r="M9" s="126"/>
      <c r="N9" s="126"/>
      <c r="O9" s="126"/>
      <c r="P9" s="126"/>
      <c r="Q9" s="126"/>
      <c r="R9" s="126"/>
      <c r="S9" s="126"/>
      <c r="T9" s="126"/>
      <c r="U9" s="127"/>
      <c r="V9" s="11"/>
      <c r="W9" s="12"/>
      <c r="X9" s="12"/>
      <c r="Y9" s="12"/>
      <c r="Z9" s="12"/>
      <c r="AA9" s="12"/>
      <c r="AB9" s="12"/>
      <c r="AC9" s="12"/>
      <c r="AD9" s="12"/>
      <c r="AE9" s="12"/>
      <c r="AF9" s="12"/>
      <c r="AG9" s="12"/>
      <c r="AH9" s="12"/>
      <c r="AI9" s="12"/>
      <c r="AJ9" s="12"/>
      <c r="AK9" s="12"/>
      <c r="AL9" s="12"/>
      <c r="AM9" s="12"/>
      <c r="AN9" s="12"/>
      <c r="AO9" s="12"/>
      <c r="AP9" s="12"/>
      <c r="AQ9" s="12"/>
      <c r="AR9" s="12"/>
      <c r="AS9" s="12"/>
      <c r="AT9" s="12"/>
    </row>
    <row r="10" spans="2:46" ht="6.75" customHeight="1" x14ac:dyDescent="0.2">
      <c r="B10" s="128"/>
      <c r="C10" s="109"/>
      <c r="D10" s="109"/>
      <c r="E10" s="109"/>
      <c r="F10" s="109"/>
      <c r="G10" s="109"/>
      <c r="H10" s="109"/>
      <c r="I10" s="109"/>
      <c r="J10" s="109"/>
      <c r="K10" s="109"/>
      <c r="L10" s="109"/>
      <c r="M10" s="109"/>
      <c r="N10" s="109"/>
      <c r="O10" s="109"/>
      <c r="P10" s="109"/>
      <c r="Q10" s="109"/>
      <c r="R10" s="110"/>
      <c r="S10" s="13"/>
      <c r="T10" s="13"/>
      <c r="U10" s="13"/>
      <c r="V10" s="4"/>
      <c r="W10" s="5"/>
      <c r="X10" s="5"/>
      <c r="Y10" s="5"/>
      <c r="Z10" s="5"/>
      <c r="AA10" s="5"/>
      <c r="AB10" s="5"/>
      <c r="AC10" s="5"/>
      <c r="AD10" s="5"/>
      <c r="AE10" s="5"/>
      <c r="AF10" s="5"/>
      <c r="AG10" s="5"/>
      <c r="AH10" s="5"/>
      <c r="AI10" s="5"/>
      <c r="AJ10" s="5"/>
      <c r="AK10" s="5"/>
      <c r="AL10" s="5"/>
      <c r="AM10" s="5"/>
      <c r="AN10" s="5"/>
      <c r="AO10" s="5"/>
      <c r="AP10" s="5"/>
      <c r="AQ10" s="5"/>
      <c r="AR10" s="5"/>
      <c r="AS10" s="5"/>
      <c r="AT10" s="5"/>
    </row>
    <row r="11" spans="2:46" ht="20.25" customHeight="1" x14ac:dyDescent="0.2">
      <c r="B11" s="129" t="s">
        <v>5</v>
      </c>
      <c r="C11" s="114"/>
      <c r="D11" s="138" t="s">
        <v>6</v>
      </c>
      <c r="E11" s="131"/>
      <c r="F11" s="132"/>
      <c r="G11" s="14"/>
      <c r="H11" s="15"/>
      <c r="I11" s="15"/>
      <c r="J11" s="16"/>
      <c r="K11" s="16"/>
      <c r="L11" s="17" t="s">
        <v>7</v>
      </c>
      <c r="M11" s="139" t="s">
        <v>8</v>
      </c>
      <c r="N11" s="131"/>
      <c r="O11" s="131"/>
      <c r="P11" s="132"/>
      <c r="Q11" s="18"/>
      <c r="R11" s="18"/>
      <c r="S11" s="18"/>
      <c r="T11" s="18"/>
      <c r="U11" s="18"/>
      <c r="V11" s="8"/>
      <c r="W11" s="5"/>
      <c r="X11" s="5"/>
      <c r="Y11" s="5"/>
      <c r="Z11" s="5"/>
      <c r="AA11" s="5"/>
      <c r="AB11" s="5"/>
      <c r="AC11" s="5"/>
      <c r="AD11" s="5"/>
      <c r="AE11" s="5"/>
      <c r="AF11" s="5"/>
      <c r="AG11" s="5"/>
      <c r="AH11" s="5"/>
      <c r="AI11" s="5"/>
      <c r="AJ11" s="5"/>
      <c r="AK11" s="5"/>
      <c r="AL11" s="5"/>
      <c r="AM11" s="5"/>
      <c r="AN11" s="5"/>
      <c r="AO11" s="5"/>
      <c r="AP11" s="5"/>
      <c r="AQ11" s="5"/>
      <c r="AR11" s="5"/>
      <c r="AS11" s="5"/>
      <c r="AT11" s="5"/>
    </row>
    <row r="12" spans="2:46" ht="21" customHeight="1" x14ac:dyDescent="0.2">
      <c r="B12" s="129" t="s">
        <v>9</v>
      </c>
      <c r="C12" s="114"/>
      <c r="D12" s="140">
        <v>44561</v>
      </c>
      <c r="E12" s="131"/>
      <c r="F12" s="132"/>
      <c r="G12" s="19"/>
      <c r="H12" s="20"/>
      <c r="I12" s="20"/>
      <c r="J12" s="20"/>
      <c r="K12" s="18"/>
      <c r="L12" s="20"/>
      <c r="M12" s="20"/>
      <c r="N12" s="20"/>
      <c r="O12" s="20"/>
      <c r="P12" s="18"/>
      <c r="Q12" s="18"/>
      <c r="R12" s="18"/>
      <c r="S12" s="18"/>
      <c r="T12" s="18"/>
      <c r="U12" s="18"/>
      <c r="V12" s="8"/>
      <c r="W12" s="5"/>
      <c r="X12" s="5"/>
      <c r="Y12" s="5"/>
      <c r="Z12" s="5"/>
      <c r="AA12" s="5"/>
      <c r="AB12" s="5"/>
      <c r="AC12" s="5"/>
      <c r="AD12" s="5"/>
      <c r="AE12" s="5"/>
      <c r="AF12" s="5"/>
      <c r="AG12" s="5"/>
      <c r="AH12" s="5"/>
      <c r="AI12" s="5"/>
      <c r="AJ12" s="5"/>
      <c r="AK12" s="5"/>
      <c r="AL12" s="5"/>
      <c r="AM12" s="5"/>
      <c r="AN12" s="5"/>
      <c r="AO12" s="5"/>
      <c r="AP12" s="5"/>
      <c r="AQ12" s="5"/>
      <c r="AR12" s="5"/>
      <c r="AS12" s="5"/>
      <c r="AT12" s="5"/>
    </row>
    <row r="13" spans="2:46" ht="6" customHeight="1" x14ac:dyDescent="0.2">
      <c r="B13" s="18"/>
      <c r="C13" s="18"/>
      <c r="D13" s="18"/>
      <c r="E13" s="18"/>
      <c r="F13" s="18"/>
      <c r="G13" s="18"/>
      <c r="H13" s="141"/>
      <c r="I13" s="113"/>
      <c r="J13" s="113"/>
      <c r="K13" s="113"/>
      <c r="L13" s="113"/>
      <c r="M13" s="113"/>
      <c r="N13" s="114"/>
      <c r="O13" s="21"/>
      <c r="P13" s="18"/>
      <c r="Q13" s="18"/>
      <c r="R13" s="18"/>
      <c r="S13" s="18"/>
      <c r="T13" s="18"/>
      <c r="U13" s="18"/>
      <c r="V13" s="8"/>
      <c r="W13" s="5"/>
      <c r="X13" s="5"/>
      <c r="Y13" s="5"/>
      <c r="Z13" s="5"/>
      <c r="AA13" s="5"/>
      <c r="AB13" s="5"/>
      <c r="AC13" s="5"/>
      <c r="AD13" s="5"/>
      <c r="AE13" s="5"/>
      <c r="AF13" s="5"/>
      <c r="AG13" s="5"/>
      <c r="AH13" s="5"/>
      <c r="AI13" s="5"/>
      <c r="AJ13" s="5"/>
      <c r="AK13" s="5"/>
      <c r="AL13" s="5"/>
      <c r="AM13" s="5"/>
      <c r="AN13" s="5"/>
      <c r="AO13" s="5"/>
      <c r="AP13" s="5"/>
      <c r="AQ13" s="5"/>
      <c r="AR13" s="5"/>
      <c r="AS13" s="5"/>
      <c r="AT13" s="5"/>
    </row>
    <row r="14" spans="2:46" ht="19.5" customHeight="1" x14ac:dyDescent="0.2">
      <c r="B14" s="130" t="s">
        <v>10</v>
      </c>
      <c r="C14" s="131"/>
      <c r="D14" s="131"/>
      <c r="E14" s="131"/>
      <c r="F14" s="132"/>
      <c r="G14" s="22"/>
      <c r="H14" s="130" t="s">
        <v>11</v>
      </c>
      <c r="I14" s="131"/>
      <c r="J14" s="131"/>
      <c r="K14" s="131"/>
      <c r="L14" s="131"/>
      <c r="M14" s="131"/>
      <c r="N14" s="131"/>
      <c r="O14" s="132"/>
      <c r="P14" s="130" t="s">
        <v>12</v>
      </c>
      <c r="Q14" s="131"/>
      <c r="R14" s="131"/>
      <c r="S14" s="131"/>
      <c r="T14" s="132"/>
      <c r="U14" s="22"/>
      <c r="V14" s="23"/>
      <c r="W14" s="24"/>
      <c r="X14" s="24"/>
      <c r="Y14" s="25"/>
      <c r="Z14" s="25"/>
      <c r="AA14" s="25"/>
      <c r="AB14" s="25"/>
      <c r="AC14" s="25"/>
      <c r="AD14" s="25"/>
      <c r="AE14" s="25"/>
      <c r="AF14" s="25"/>
      <c r="AG14" s="25"/>
      <c r="AH14" s="25"/>
      <c r="AI14" s="25"/>
      <c r="AJ14" s="25"/>
      <c r="AK14" s="25"/>
      <c r="AL14" s="25"/>
      <c r="AM14" s="25"/>
      <c r="AN14" s="25"/>
      <c r="AO14" s="25"/>
      <c r="AP14" s="25"/>
      <c r="AQ14" s="25"/>
      <c r="AR14" s="25"/>
      <c r="AS14" s="26"/>
      <c r="AT14" s="25"/>
    </row>
    <row r="15" spans="2:46" ht="57" customHeight="1" x14ac:dyDescent="0.2">
      <c r="B15" s="27"/>
      <c r="C15" s="28" t="s">
        <v>13</v>
      </c>
      <c r="D15" s="29" t="s">
        <v>14</v>
      </c>
      <c r="E15" s="29" t="s">
        <v>15</v>
      </c>
      <c r="F15" s="29" t="s">
        <v>16</v>
      </c>
      <c r="G15" s="30" t="s">
        <v>17</v>
      </c>
      <c r="H15" s="29" t="s">
        <v>18</v>
      </c>
      <c r="I15" s="29" t="s">
        <v>19</v>
      </c>
      <c r="J15" s="29" t="s">
        <v>20</v>
      </c>
      <c r="K15" s="29" t="s">
        <v>21</v>
      </c>
      <c r="L15" s="29" t="s">
        <v>22</v>
      </c>
      <c r="M15" s="29" t="s">
        <v>22</v>
      </c>
      <c r="N15" s="31" t="s">
        <v>11</v>
      </c>
      <c r="O15" s="30" t="s">
        <v>23</v>
      </c>
      <c r="P15" s="29" t="s">
        <v>24</v>
      </c>
      <c r="Q15" s="29" t="s">
        <v>25</v>
      </c>
      <c r="R15" s="29" t="s">
        <v>26</v>
      </c>
      <c r="S15" s="31" t="s">
        <v>12</v>
      </c>
      <c r="T15" s="30" t="s">
        <v>27</v>
      </c>
      <c r="U15" s="30" t="s">
        <v>28</v>
      </c>
      <c r="V15" s="11"/>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pans="2:46" ht="12" customHeight="1" x14ac:dyDescent="0.2">
      <c r="B16" s="27" t="s">
        <v>29</v>
      </c>
      <c r="C16" s="32">
        <v>1939.58</v>
      </c>
      <c r="D16" s="32">
        <v>2500</v>
      </c>
      <c r="E16" s="32"/>
      <c r="F16" s="32">
        <v>500</v>
      </c>
      <c r="G16" s="33">
        <f t="shared" ref="G16:G28" si="2">SUM(C16:F16)</f>
        <v>4939.58</v>
      </c>
      <c r="H16" s="34">
        <f t="shared" ref="H16:M16" si="3">H$29*$C16</f>
        <v>252.1454</v>
      </c>
      <c r="I16" s="34">
        <f t="shared" si="3"/>
        <v>29.093699999999998</v>
      </c>
      <c r="J16" s="34">
        <f t="shared" si="3"/>
        <v>38.791600000000003</v>
      </c>
      <c r="K16" s="34">
        <f t="shared" si="3"/>
        <v>96.978999999999999</v>
      </c>
      <c r="L16" s="34">
        <f t="shared" si="3"/>
        <v>19.395800000000001</v>
      </c>
      <c r="M16" s="34">
        <f t="shared" si="3"/>
        <v>19.395800000000001</v>
      </c>
      <c r="N16" s="35">
        <f t="shared" ref="N16:N28" si="4">SUM(H16:M16)</f>
        <v>455.80130000000003</v>
      </c>
      <c r="O16" s="36">
        <f t="shared" ref="O16:O28" si="5">N16/C16</f>
        <v>0.23500000000000001</v>
      </c>
      <c r="P16" s="34">
        <f t="shared" ref="P16:R16" si="6">P$29*$C16</f>
        <v>67.885300000000001</v>
      </c>
      <c r="Q16" s="34">
        <f t="shared" si="6"/>
        <v>87.281099999999995</v>
      </c>
      <c r="R16" s="34">
        <f t="shared" si="6"/>
        <v>116.37479999999999</v>
      </c>
      <c r="S16" s="37">
        <f t="shared" ref="S16:S28" si="7">SUM(P16:R16)</f>
        <v>271.5412</v>
      </c>
      <c r="T16" s="38">
        <f t="shared" ref="T16:T28" si="8">SUM(S16/C16)</f>
        <v>0.14000000000000001</v>
      </c>
      <c r="U16" s="37">
        <f t="shared" ref="U16:U28" si="9">+G16+N16+S16</f>
        <v>5666.9224999999997</v>
      </c>
      <c r="V16" s="39"/>
      <c r="W16" s="40"/>
      <c r="X16" s="40"/>
      <c r="Y16" s="40"/>
      <c r="Z16" s="40"/>
      <c r="AA16" s="40"/>
      <c r="AB16" s="40"/>
      <c r="AC16" s="40"/>
      <c r="AD16" s="40"/>
      <c r="AE16" s="40"/>
      <c r="AF16" s="12"/>
      <c r="AG16" s="12"/>
      <c r="AH16" s="12"/>
      <c r="AI16" s="12"/>
      <c r="AJ16" s="12"/>
      <c r="AK16" s="12"/>
      <c r="AL16" s="12"/>
      <c r="AM16" s="12"/>
      <c r="AN16" s="12"/>
      <c r="AO16" s="12"/>
      <c r="AP16" s="12"/>
      <c r="AQ16" s="12"/>
      <c r="AR16" s="12"/>
      <c r="AS16" s="12"/>
      <c r="AT16" s="12"/>
    </row>
    <row r="17" spans="2:21" ht="12" customHeight="1" x14ac:dyDescent="0.2">
      <c r="B17" s="27" t="s">
        <v>30</v>
      </c>
      <c r="C17" s="32">
        <v>1939.58</v>
      </c>
      <c r="D17" s="32"/>
      <c r="E17" s="32">
        <v>2500</v>
      </c>
      <c r="F17" s="32">
        <v>500</v>
      </c>
      <c r="G17" s="33">
        <f t="shared" si="2"/>
        <v>4939.58</v>
      </c>
      <c r="H17" s="34">
        <f t="shared" ref="H17:M17" si="10">H$29*$C17</f>
        <v>252.1454</v>
      </c>
      <c r="I17" s="34">
        <f t="shared" si="10"/>
        <v>29.093699999999998</v>
      </c>
      <c r="J17" s="34">
        <f t="shared" si="10"/>
        <v>38.791600000000003</v>
      </c>
      <c r="K17" s="34">
        <f t="shared" si="10"/>
        <v>96.978999999999999</v>
      </c>
      <c r="L17" s="34">
        <f t="shared" si="10"/>
        <v>19.395800000000001</v>
      </c>
      <c r="M17" s="34">
        <f t="shared" si="10"/>
        <v>19.395800000000001</v>
      </c>
      <c r="N17" s="35">
        <f t="shared" si="4"/>
        <v>455.80130000000003</v>
      </c>
      <c r="O17" s="36">
        <f t="shared" si="5"/>
        <v>0.23500000000000001</v>
      </c>
      <c r="P17" s="34">
        <f t="shared" ref="P17:R17" si="11">P$29*$C17</f>
        <v>67.885300000000001</v>
      </c>
      <c r="Q17" s="34">
        <f t="shared" si="11"/>
        <v>87.281099999999995</v>
      </c>
      <c r="R17" s="34">
        <f t="shared" si="11"/>
        <v>116.37479999999999</v>
      </c>
      <c r="S17" s="37">
        <f t="shared" si="7"/>
        <v>271.5412</v>
      </c>
      <c r="T17" s="38">
        <f t="shared" si="8"/>
        <v>0.14000000000000001</v>
      </c>
      <c r="U17" s="37">
        <f t="shared" si="9"/>
        <v>5666.9224999999997</v>
      </c>
    </row>
    <row r="18" spans="2:21" ht="12" customHeight="1" x14ac:dyDescent="0.2">
      <c r="B18" s="27" t="s">
        <v>31</v>
      </c>
      <c r="C18" s="32">
        <v>1939.58</v>
      </c>
      <c r="D18" s="32"/>
      <c r="E18" s="32"/>
      <c r="F18" s="32">
        <v>500</v>
      </c>
      <c r="G18" s="33">
        <f t="shared" si="2"/>
        <v>2439.58</v>
      </c>
      <c r="H18" s="34">
        <f t="shared" ref="H18:M18" si="12">H$29*$C18</f>
        <v>252.1454</v>
      </c>
      <c r="I18" s="34">
        <f t="shared" si="12"/>
        <v>29.093699999999998</v>
      </c>
      <c r="J18" s="34">
        <f t="shared" si="12"/>
        <v>38.791600000000003</v>
      </c>
      <c r="K18" s="34">
        <f t="shared" si="12"/>
        <v>96.978999999999999</v>
      </c>
      <c r="L18" s="34">
        <f t="shared" si="12"/>
        <v>19.395800000000001</v>
      </c>
      <c r="M18" s="34">
        <f t="shared" si="12"/>
        <v>19.395800000000001</v>
      </c>
      <c r="N18" s="35">
        <f t="shared" si="4"/>
        <v>455.80130000000003</v>
      </c>
      <c r="O18" s="36">
        <f t="shared" si="5"/>
        <v>0.23500000000000001</v>
      </c>
      <c r="P18" s="34">
        <f t="shared" ref="P18:R18" si="13">P$29*$C18</f>
        <v>67.885300000000001</v>
      </c>
      <c r="Q18" s="34">
        <f t="shared" si="13"/>
        <v>87.281099999999995</v>
      </c>
      <c r="R18" s="34">
        <f t="shared" si="13"/>
        <v>116.37479999999999</v>
      </c>
      <c r="S18" s="37">
        <f t="shared" si="7"/>
        <v>271.5412</v>
      </c>
      <c r="T18" s="38">
        <f t="shared" si="8"/>
        <v>0.14000000000000001</v>
      </c>
      <c r="U18" s="37">
        <f t="shared" si="9"/>
        <v>3166.9225000000001</v>
      </c>
    </row>
    <row r="19" spans="2:21" ht="12" customHeight="1" x14ac:dyDescent="0.2">
      <c r="B19" s="27" t="s">
        <v>32</v>
      </c>
      <c r="C19" s="32">
        <v>1939.58</v>
      </c>
      <c r="D19" s="32">
        <v>5000</v>
      </c>
      <c r="E19" s="32"/>
      <c r="F19" s="32">
        <v>500</v>
      </c>
      <c r="G19" s="33">
        <f t="shared" si="2"/>
        <v>7439.58</v>
      </c>
      <c r="H19" s="34">
        <f t="shared" ref="H19:M19" si="14">H$29*$C19</f>
        <v>252.1454</v>
      </c>
      <c r="I19" s="34">
        <f t="shared" si="14"/>
        <v>29.093699999999998</v>
      </c>
      <c r="J19" s="34">
        <f t="shared" si="14"/>
        <v>38.791600000000003</v>
      </c>
      <c r="K19" s="34">
        <f t="shared" si="14"/>
        <v>96.978999999999999</v>
      </c>
      <c r="L19" s="34">
        <f t="shared" si="14"/>
        <v>19.395800000000001</v>
      </c>
      <c r="M19" s="34">
        <f t="shared" si="14"/>
        <v>19.395800000000001</v>
      </c>
      <c r="N19" s="35">
        <f t="shared" si="4"/>
        <v>455.80130000000003</v>
      </c>
      <c r="O19" s="36">
        <f t="shared" si="5"/>
        <v>0.23500000000000001</v>
      </c>
      <c r="P19" s="34">
        <f t="shared" ref="P19:R19" si="15">P$29*$C19</f>
        <v>67.885300000000001</v>
      </c>
      <c r="Q19" s="34">
        <f t="shared" si="15"/>
        <v>87.281099999999995</v>
      </c>
      <c r="R19" s="34">
        <f t="shared" si="15"/>
        <v>116.37479999999999</v>
      </c>
      <c r="S19" s="37">
        <f t="shared" si="7"/>
        <v>271.5412</v>
      </c>
      <c r="T19" s="38">
        <f t="shared" si="8"/>
        <v>0.14000000000000001</v>
      </c>
      <c r="U19" s="37">
        <f t="shared" si="9"/>
        <v>8166.9224999999997</v>
      </c>
    </row>
    <row r="20" spans="2:21" ht="12" customHeight="1" x14ac:dyDescent="0.2">
      <c r="B20" s="27" t="s">
        <v>33</v>
      </c>
      <c r="C20" s="32">
        <v>1939.58</v>
      </c>
      <c r="D20" s="32"/>
      <c r="E20" s="32"/>
      <c r="F20" s="32">
        <v>500</v>
      </c>
      <c r="G20" s="33">
        <f t="shared" si="2"/>
        <v>2439.58</v>
      </c>
      <c r="H20" s="34">
        <f t="shared" ref="H20:M20" si="16">H$29*$C20</f>
        <v>252.1454</v>
      </c>
      <c r="I20" s="34">
        <f t="shared" si="16"/>
        <v>29.093699999999998</v>
      </c>
      <c r="J20" s="34">
        <f t="shared" si="16"/>
        <v>38.791600000000003</v>
      </c>
      <c r="K20" s="34">
        <f t="shared" si="16"/>
        <v>96.978999999999999</v>
      </c>
      <c r="L20" s="34">
        <f t="shared" si="16"/>
        <v>19.395800000000001</v>
      </c>
      <c r="M20" s="34">
        <f t="shared" si="16"/>
        <v>19.395800000000001</v>
      </c>
      <c r="N20" s="35">
        <f t="shared" si="4"/>
        <v>455.80130000000003</v>
      </c>
      <c r="O20" s="36">
        <f t="shared" si="5"/>
        <v>0.23500000000000001</v>
      </c>
      <c r="P20" s="34">
        <f t="shared" ref="P20:R20" si="17">P$29*$C20</f>
        <v>67.885300000000001</v>
      </c>
      <c r="Q20" s="34">
        <f t="shared" si="17"/>
        <v>87.281099999999995</v>
      </c>
      <c r="R20" s="34">
        <f t="shared" si="17"/>
        <v>116.37479999999999</v>
      </c>
      <c r="S20" s="37">
        <f t="shared" si="7"/>
        <v>271.5412</v>
      </c>
      <c r="T20" s="38">
        <f t="shared" si="8"/>
        <v>0.14000000000000001</v>
      </c>
      <c r="U20" s="37">
        <f t="shared" si="9"/>
        <v>3166.9225000000001</v>
      </c>
    </row>
    <row r="21" spans="2:21" ht="12" customHeight="1" x14ac:dyDescent="0.2">
      <c r="B21" s="27" t="s">
        <v>34</v>
      </c>
      <c r="C21" s="32">
        <v>1939.58</v>
      </c>
      <c r="D21" s="32"/>
      <c r="E21" s="32"/>
      <c r="F21" s="32">
        <v>500</v>
      </c>
      <c r="G21" s="33">
        <f t="shared" si="2"/>
        <v>2439.58</v>
      </c>
      <c r="H21" s="34">
        <f t="shared" ref="H21:M21" si="18">H$29*$C21</f>
        <v>252.1454</v>
      </c>
      <c r="I21" s="34">
        <f t="shared" si="18"/>
        <v>29.093699999999998</v>
      </c>
      <c r="J21" s="34">
        <f t="shared" si="18"/>
        <v>38.791600000000003</v>
      </c>
      <c r="K21" s="34">
        <f t="shared" si="18"/>
        <v>96.978999999999999</v>
      </c>
      <c r="L21" s="34">
        <f t="shared" si="18"/>
        <v>19.395800000000001</v>
      </c>
      <c r="M21" s="34">
        <f t="shared" si="18"/>
        <v>19.395800000000001</v>
      </c>
      <c r="N21" s="35">
        <f t="shared" si="4"/>
        <v>455.80130000000003</v>
      </c>
      <c r="O21" s="36">
        <f t="shared" si="5"/>
        <v>0.23500000000000001</v>
      </c>
      <c r="P21" s="34">
        <f t="shared" ref="P21:R21" si="19">P$29*$C21</f>
        <v>67.885300000000001</v>
      </c>
      <c r="Q21" s="34">
        <f t="shared" si="19"/>
        <v>87.281099999999995</v>
      </c>
      <c r="R21" s="34">
        <f t="shared" si="19"/>
        <v>116.37479999999999</v>
      </c>
      <c r="S21" s="37">
        <f t="shared" si="7"/>
        <v>271.5412</v>
      </c>
      <c r="T21" s="38">
        <f t="shared" si="8"/>
        <v>0.14000000000000001</v>
      </c>
      <c r="U21" s="37">
        <f t="shared" si="9"/>
        <v>3166.9225000000001</v>
      </c>
    </row>
    <row r="22" spans="2:21" ht="12" customHeight="1" x14ac:dyDescent="0.2">
      <c r="B22" s="27" t="s">
        <v>35</v>
      </c>
      <c r="C22" s="32">
        <v>1939.58</v>
      </c>
      <c r="D22" s="32">
        <v>2000</v>
      </c>
      <c r="E22" s="32"/>
      <c r="F22" s="32">
        <v>500</v>
      </c>
      <c r="G22" s="33">
        <f t="shared" si="2"/>
        <v>4439.58</v>
      </c>
      <c r="H22" s="34">
        <f t="shared" ref="H22:M22" si="20">H$29*$C22</f>
        <v>252.1454</v>
      </c>
      <c r="I22" s="34">
        <f t="shared" si="20"/>
        <v>29.093699999999998</v>
      </c>
      <c r="J22" s="34">
        <f t="shared" si="20"/>
        <v>38.791600000000003</v>
      </c>
      <c r="K22" s="34">
        <f t="shared" si="20"/>
        <v>96.978999999999999</v>
      </c>
      <c r="L22" s="34">
        <f t="shared" si="20"/>
        <v>19.395800000000001</v>
      </c>
      <c r="M22" s="34">
        <f t="shared" si="20"/>
        <v>19.395800000000001</v>
      </c>
      <c r="N22" s="35">
        <f t="shared" si="4"/>
        <v>455.80130000000003</v>
      </c>
      <c r="O22" s="36">
        <f t="shared" si="5"/>
        <v>0.23500000000000001</v>
      </c>
      <c r="P22" s="34">
        <f t="shared" ref="P22:R22" si="21">P$29*$C22</f>
        <v>67.885300000000001</v>
      </c>
      <c r="Q22" s="34">
        <f t="shared" si="21"/>
        <v>87.281099999999995</v>
      </c>
      <c r="R22" s="34">
        <f t="shared" si="21"/>
        <v>116.37479999999999</v>
      </c>
      <c r="S22" s="37">
        <f t="shared" si="7"/>
        <v>271.5412</v>
      </c>
      <c r="T22" s="38">
        <f t="shared" si="8"/>
        <v>0.14000000000000001</v>
      </c>
      <c r="U22" s="37">
        <f t="shared" si="9"/>
        <v>5166.9224999999997</v>
      </c>
    </row>
    <row r="23" spans="2:21" ht="12" customHeight="1" x14ac:dyDescent="0.2">
      <c r="B23" s="27" t="s">
        <v>36</v>
      </c>
      <c r="C23" s="32">
        <v>1939.58</v>
      </c>
      <c r="D23" s="32"/>
      <c r="E23" s="32"/>
      <c r="F23" s="32">
        <v>500</v>
      </c>
      <c r="G23" s="33">
        <f t="shared" si="2"/>
        <v>2439.58</v>
      </c>
      <c r="H23" s="34">
        <f t="shared" ref="H23:M23" si="22">H$29*$C23</f>
        <v>252.1454</v>
      </c>
      <c r="I23" s="34">
        <f t="shared" si="22"/>
        <v>29.093699999999998</v>
      </c>
      <c r="J23" s="34">
        <f t="shared" si="22"/>
        <v>38.791600000000003</v>
      </c>
      <c r="K23" s="34">
        <f t="shared" si="22"/>
        <v>96.978999999999999</v>
      </c>
      <c r="L23" s="34">
        <f t="shared" si="22"/>
        <v>19.395800000000001</v>
      </c>
      <c r="M23" s="34">
        <f t="shared" si="22"/>
        <v>19.395800000000001</v>
      </c>
      <c r="N23" s="35">
        <f t="shared" si="4"/>
        <v>455.80130000000003</v>
      </c>
      <c r="O23" s="36">
        <f t="shared" si="5"/>
        <v>0.23500000000000001</v>
      </c>
      <c r="P23" s="34">
        <f t="shared" ref="P23:R23" si="23">P$29*$C23</f>
        <v>67.885300000000001</v>
      </c>
      <c r="Q23" s="34">
        <f t="shared" si="23"/>
        <v>87.281099999999995</v>
      </c>
      <c r="R23" s="34">
        <f t="shared" si="23"/>
        <v>116.37479999999999</v>
      </c>
      <c r="S23" s="37">
        <f t="shared" si="7"/>
        <v>271.5412</v>
      </c>
      <c r="T23" s="38">
        <f t="shared" si="8"/>
        <v>0.14000000000000001</v>
      </c>
      <c r="U23" s="37">
        <f t="shared" si="9"/>
        <v>3166.9225000000001</v>
      </c>
    </row>
    <row r="24" spans="2:21" ht="12" customHeight="1" x14ac:dyDescent="0.2">
      <c r="B24" s="27" t="s">
        <v>37</v>
      </c>
      <c r="C24" s="32">
        <v>1939.58</v>
      </c>
      <c r="D24" s="32"/>
      <c r="E24" s="32"/>
      <c r="F24" s="32">
        <v>500</v>
      </c>
      <c r="G24" s="33">
        <f t="shared" si="2"/>
        <v>2439.58</v>
      </c>
      <c r="H24" s="34">
        <f t="shared" ref="H24:M24" si="24">H$29*$C24</f>
        <v>252.1454</v>
      </c>
      <c r="I24" s="34">
        <f t="shared" si="24"/>
        <v>29.093699999999998</v>
      </c>
      <c r="J24" s="34">
        <f t="shared" si="24"/>
        <v>38.791600000000003</v>
      </c>
      <c r="K24" s="34">
        <f t="shared" si="24"/>
        <v>96.978999999999999</v>
      </c>
      <c r="L24" s="34">
        <f t="shared" si="24"/>
        <v>19.395800000000001</v>
      </c>
      <c r="M24" s="34">
        <f t="shared" si="24"/>
        <v>19.395800000000001</v>
      </c>
      <c r="N24" s="35">
        <f t="shared" si="4"/>
        <v>455.80130000000003</v>
      </c>
      <c r="O24" s="36">
        <f t="shared" si="5"/>
        <v>0.23500000000000001</v>
      </c>
      <c r="P24" s="34">
        <f t="shared" ref="P24:R24" si="25">P$29*$C24</f>
        <v>67.885300000000001</v>
      </c>
      <c r="Q24" s="34">
        <f t="shared" si="25"/>
        <v>87.281099999999995</v>
      </c>
      <c r="R24" s="34">
        <f t="shared" si="25"/>
        <v>116.37479999999999</v>
      </c>
      <c r="S24" s="37">
        <f t="shared" si="7"/>
        <v>271.5412</v>
      </c>
      <c r="T24" s="38">
        <f t="shared" si="8"/>
        <v>0.14000000000000001</v>
      </c>
      <c r="U24" s="37">
        <f t="shared" si="9"/>
        <v>3166.9225000000001</v>
      </c>
    </row>
    <row r="25" spans="2:21" ht="12" customHeight="1" x14ac:dyDescent="0.2">
      <c r="B25" s="27" t="s">
        <v>38</v>
      </c>
      <c r="C25" s="32">
        <v>1939.58</v>
      </c>
      <c r="D25" s="32">
        <v>3000</v>
      </c>
      <c r="E25" s="32"/>
      <c r="F25" s="32">
        <v>500</v>
      </c>
      <c r="G25" s="33">
        <f t="shared" si="2"/>
        <v>5439.58</v>
      </c>
      <c r="H25" s="34">
        <f t="shared" ref="H25:M25" si="26">H$29*$C25</f>
        <v>252.1454</v>
      </c>
      <c r="I25" s="34">
        <f t="shared" si="26"/>
        <v>29.093699999999998</v>
      </c>
      <c r="J25" s="34">
        <f t="shared" si="26"/>
        <v>38.791600000000003</v>
      </c>
      <c r="K25" s="34">
        <f t="shared" si="26"/>
        <v>96.978999999999999</v>
      </c>
      <c r="L25" s="34">
        <f t="shared" si="26"/>
        <v>19.395800000000001</v>
      </c>
      <c r="M25" s="34">
        <f t="shared" si="26"/>
        <v>19.395800000000001</v>
      </c>
      <c r="N25" s="35">
        <f t="shared" si="4"/>
        <v>455.80130000000003</v>
      </c>
      <c r="O25" s="36">
        <f t="shared" si="5"/>
        <v>0.23500000000000001</v>
      </c>
      <c r="P25" s="34">
        <f t="shared" ref="P25:R25" si="27">P$29*$C25</f>
        <v>67.885300000000001</v>
      </c>
      <c r="Q25" s="34">
        <f t="shared" si="27"/>
        <v>87.281099999999995</v>
      </c>
      <c r="R25" s="34">
        <f t="shared" si="27"/>
        <v>116.37479999999999</v>
      </c>
      <c r="S25" s="37">
        <f t="shared" si="7"/>
        <v>271.5412</v>
      </c>
      <c r="T25" s="38">
        <f t="shared" si="8"/>
        <v>0.14000000000000001</v>
      </c>
      <c r="U25" s="37">
        <f t="shared" si="9"/>
        <v>6166.9224999999997</v>
      </c>
    </row>
    <row r="26" spans="2:21" ht="12" customHeight="1" x14ac:dyDescent="0.2">
      <c r="B26" s="27" t="s">
        <v>39</v>
      </c>
      <c r="C26" s="32">
        <v>1940</v>
      </c>
      <c r="D26" s="32"/>
      <c r="E26" s="32"/>
      <c r="F26" s="32">
        <v>500</v>
      </c>
      <c r="G26" s="33">
        <f t="shared" si="2"/>
        <v>2440</v>
      </c>
      <c r="H26" s="34">
        <f t="shared" ref="H26:M26" si="28">H$29*$C26</f>
        <v>252.20000000000002</v>
      </c>
      <c r="I26" s="34">
        <f t="shared" si="28"/>
        <v>29.099999999999998</v>
      </c>
      <c r="J26" s="34">
        <f t="shared" si="28"/>
        <v>38.800000000000004</v>
      </c>
      <c r="K26" s="34">
        <f t="shared" si="28"/>
        <v>97</v>
      </c>
      <c r="L26" s="34">
        <f t="shared" si="28"/>
        <v>19.400000000000002</v>
      </c>
      <c r="M26" s="34">
        <f t="shared" si="28"/>
        <v>19.400000000000002</v>
      </c>
      <c r="N26" s="35">
        <f t="shared" si="4"/>
        <v>455.9</v>
      </c>
      <c r="O26" s="36">
        <f t="shared" si="5"/>
        <v>0.23499999999999999</v>
      </c>
      <c r="P26" s="34">
        <f t="shared" ref="P26:R26" si="29">P$29*$C26</f>
        <v>67.900000000000006</v>
      </c>
      <c r="Q26" s="34">
        <f t="shared" si="29"/>
        <v>87.3</v>
      </c>
      <c r="R26" s="34">
        <f t="shared" si="29"/>
        <v>116.39999999999999</v>
      </c>
      <c r="S26" s="37">
        <f t="shared" si="7"/>
        <v>271.59999999999997</v>
      </c>
      <c r="T26" s="38">
        <f t="shared" si="8"/>
        <v>0.13999999999999999</v>
      </c>
      <c r="U26" s="37">
        <f t="shared" si="9"/>
        <v>3167.5</v>
      </c>
    </row>
    <row r="27" spans="2:21" ht="12" customHeight="1" x14ac:dyDescent="0.2">
      <c r="B27" s="27" t="s">
        <v>40</v>
      </c>
      <c r="C27" s="32">
        <v>1939.58</v>
      </c>
      <c r="D27" s="32"/>
      <c r="E27" s="32"/>
      <c r="F27" s="32">
        <v>500</v>
      </c>
      <c r="G27" s="33">
        <f t="shared" si="2"/>
        <v>2439.58</v>
      </c>
      <c r="H27" s="34">
        <f t="shared" ref="H27:M27" si="30">H$29*$C27</f>
        <v>252.1454</v>
      </c>
      <c r="I27" s="34">
        <f t="shared" si="30"/>
        <v>29.093699999999998</v>
      </c>
      <c r="J27" s="34">
        <f t="shared" si="30"/>
        <v>38.791600000000003</v>
      </c>
      <c r="K27" s="34">
        <f t="shared" si="30"/>
        <v>96.978999999999999</v>
      </c>
      <c r="L27" s="34">
        <f t="shared" si="30"/>
        <v>19.395800000000001</v>
      </c>
      <c r="M27" s="34">
        <f t="shared" si="30"/>
        <v>19.395800000000001</v>
      </c>
      <c r="N27" s="35">
        <f t="shared" si="4"/>
        <v>455.80130000000003</v>
      </c>
      <c r="O27" s="36">
        <f t="shared" si="5"/>
        <v>0.23500000000000001</v>
      </c>
      <c r="P27" s="34">
        <f t="shared" ref="P27:R27" si="31">P$29*$C27</f>
        <v>67.885300000000001</v>
      </c>
      <c r="Q27" s="34">
        <f t="shared" si="31"/>
        <v>87.281099999999995</v>
      </c>
      <c r="R27" s="34">
        <f t="shared" si="31"/>
        <v>116.37479999999999</v>
      </c>
      <c r="S27" s="37">
        <f t="shared" si="7"/>
        <v>271.5412</v>
      </c>
      <c r="T27" s="38">
        <f t="shared" si="8"/>
        <v>0.14000000000000001</v>
      </c>
      <c r="U27" s="37">
        <f t="shared" si="9"/>
        <v>3166.9225000000001</v>
      </c>
    </row>
    <row r="28" spans="2:21" ht="12" customHeight="1" x14ac:dyDescent="0.2">
      <c r="B28" s="27" t="s">
        <v>41</v>
      </c>
      <c r="C28" s="41">
        <f t="shared" ref="C28:F28" si="32">SUM(C16:C27)</f>
        <v>23275.380000000005</v>
      </c>
      <c r="D28" s="41">
        <f t="shared" si="32"/>
        <v>12500</v>
      </c>
      <c r="E28" s="41">
        <f t="shared" si="32"/>
        <v>2500</v>
      </c>
      <c r="F28" s="41">
        <f t="shared" si="32"/>
        <v>6000</v>
      </c>
      <c r="G28" s="37">
        <f t="shared" si="2"/>
        <v>44275.380000000005</v>
      </c>
      <c r="H28" s="41">
        <f t="shared" ref="H28:M28" si="33">SUM(H16:H27)</f>
        <v>3025.799399999999</v>
      </c>
      <c r="I28" s="41">
        <f t="shared" si="33"/>
        <v>349.1307000000001</v>
      </c>
      <c r="J28" s="41">
        <f t="shared" si="33"/>
        <v>465.50760000000014</v>
      </c>
      <c r="K28" s="41">
        <f t="shared" si="33"/>
        <v>1163.7690000000002</v>
      </c>
      <c r="L28" s="41">
        <f t="shared" si="33"/>
        <v>232.75380000000007</v>
      </c>
      <c r="M28" s="41">
        <f t="shared" si="33"/>
        <v>232.75380000000007</v>
      </c>
      <c r="N28" s="35">
        <f t="shared" si="4"/>
        <v>5469.7143000000005</v>
      </c>
      <c r="O28" s="36">
        <f t="shared" si="5"/>
        <v>0.23499999999999999</v>
      </c>
      <c r="P28" s="41">
        <f t="shared" ref="P28:R28" si="34">SUM(P16:P27)</f>
        <v>814.63830000000019</v>
      </c>
      <c r="Q28" s="41">
        <f t="shared" si="34"/>
        <v>1047.3921</v>
      </c>
      <c r="R28" s="41">
        <f t="shared" si="34"/>
        <v>1396.5228000000004</v>
      </c>
      <c r="S28" s="37">
        <f t="shared" si="7"/>
        <v>3258.5532000000003</v>
      </c>
      <c r="T28" s="38">
        <f t="shared" si="8"/>
        <v>0.13999999999999999</v>
      </c>
      <c r="U28" s="37">
        <f t="shared" si="9"/>
        <v>53003.647500000006</v>
      </c>
    </row>
    <row r="29" spans="2:21" ht="20.25" customHeight="1" x14ac:dyDescent="0.2">
      <c r="B29" s="133" t="s">
        <v>42</v>
      </c>
      <c r="C29" s="131"/>
      <c r="D29" s="131"/>
      <c r="E29" s="131"/>
      <c r="F29" s="131"/>
      <c r="G29" s="132"/>
      <c r="H29" s="42">
        <v>0.13</v>
      </c>
      <c r="I29" s="42">
        <v>1.4999999999999999E-2</v>
      </c>
      <c r="J29" s="42">
        <v>0.02</v>
      </c>
      <c r="K29" s="42">
        <v>0.05</v>
      </c>
      <c r="L29" s="42">
        <v>0.01</v>
      </c>
      <c r="M29" s="42">
        <v>0.01</v>
      </c>
      <c r="N29" s="35" t="s">
        <v>43</v>
      </c>
      <c r="O29" s="35"/>
      <c r="P29" s="42">
        <v>3.5000000000000003E-2</v>
      </c>
      <c r="Q29" s="42">
        <v>4.4999999999999998E-2</v>
      </c>
      <c r="R29" s="42">
        <v>0.06</v>
      </c>
      <c r="S29" s="43"/>
      <c r="T29" s="43"/>
      <c r="U29" s="43"/>
    </row>
    <row r="30" spans="2:21" ht="8.25" customHeight="1" x14ac:dyDescent="0.25">
      <c r="B30" s="44"/>
      <c r="C30" s="44"/>
      <c r="D30" s="44"/>
      <c r="E30" s="44"/>
      <c r="F30" s="44"/>
      <c r="G30" s="44"/>
      <c r="H30" s="45"/>
      <c r="I30" s="45"/>
      <c r="J30" s="46"/>
      <c r="K30" s="45"/>
      <c r="L30" s="45"/>
      <c r="M30" s="45"/>
      <c r="N30" s="47"/>
      <c r="O30" s="47"/>
      <c r="P30" s="18"/>
      <c r="Q30" s="18"/>
      <c r="R30" s="18"/>
      <c r="S30" s="18"/>
      <c r="T30" s="18"/>
      <c r="U30" s="18"/>
    </row>
    <row r="31" spans="2:21" ht="7.5" customHeight="1" x14ac:dyDescent="0.2">
      <c r="B31" s="48"/>
      <c r="C31" s="48"/>
      <c r="D31" s="48"/>
      <c r="E31" s="48"/>
      <c r="F31" s="134"/>
      <c r="G31" s="116"/>
      <c r="H31" s="116"/>
      <c r="I31" s="116"/>
      <c r="J31" s="116"/>
      <c r="K31" s="116"/>
      <c r="L31" s="116"/>
      <c r="M31" s="116"/>
      <c r="N31" s="117"/>
      <c r="O31" s="49"/>
      <c r="P31" s="50"/>
      <c r="Q31" s="50"/>
      <c r="R31" s="50"/>
      <c r="S31" s="50"/>
      <c r="T31" s="50"/>
      <c r="U31" s="50"/>
    </row>
    <row r="32" spans="2:21" ht="12.75" customHeight="1" x14ac:dyDescent="0.2">
      <c r="B32" s="48"/>
      <c r="C32" s="48"/>
      <c r="D32" s="48"/>
      <c r="E32" s="48"/>
      <c r="F32" s="121"/>
      <c r="G32" s="122"/>
      <c r="H32" s="122"/>
      <c r="I32" s="122"/>
      <c r="J32" s="122"/>
      <c r="K32" s="122"/>
      <c r="L32" s="122"/>
      <c r="M32" s="122"/>
      <c r="N32" s="123"/>
      <c r="O32" s="49"/>
      <c r="P32" s="50"/>
      <c r="Q32" s="50"/>
      <c r="R32" s="50"/>
      <c r="S32" s="50"/>
      <c r="T32" s="50"/>
      <c r="U32" s="50"/>
    </row>
    <row r="34" spans="2:21" ht="18.75" customHeight="1" x14ac:dyDescent="0.2">
      <c r="B34" s="135"/>
      <c r="C34" s="113"/>
      <c r="D34" s="113"/>
      <c r="E34" s="113"/>
      <c r="F34" s="113"/>
      <c r="G34" s="113"/>
      <c r="H34" s="113"/>
      <c r="I34" s="113"/>
      <c r="J34" s="113"/>
      <c r="K34" s="113"/>
      <c r="L34" s="113"/>
      <c r="M34" s="113"/>
      <c r="N34" s="113"/>
      <c r="O34" s="113"/>
      <c r="P34" s="113"/>
      <c r="Q34" s="113"/>
      <c r="R34" s="113"/>
      <c r="S34" s="113"/>
      <c r="T34" s="113"/>
      <c r="U34" s="114"/>
    </row>
    <row r="35" spans="2:21" ht="4.5" customHeight="1" x14ac:dyDescent="0.2">
      <c r="B35" s="51"/>
      <c r="C35" s="51"/>
      <c r="D35" s="51"/>
      <c r="E35" s="51"/>
      <c r="F35" s="51"/>
      <c r="G35" s="51"/>
      <c r="H35" s="51"/>
      <c r="I35" s="51"/>
      <c r="J35" s="51"/>
      <c r="K35" s="51"/>
      <c r="L35" s="51"/>
      <c r="M35" s="51"/>
      <c r="N35" s="51"/>
      <c r="O35" s="51"/>
      <c r="P35" s="51"/>
      <c r="Q35" s="51"/>
      <c r="R35" s="51"/>
      <c r="S35" s="52"/>
      <c r="T35" s="52"/>
      <c r="U35" s="52"/>
    </row>
    <row r="36" spans="2:21" ht="10.5" customHeight="1" x14ac:dyDescent="0.2">
      <c r="B36" s="136"/>
      <c r="C36" s="113"/>
      <c r="D36" s="113"/>
      <c r="E36" s="113"/>
      <c r="F36" s="113"/>
      <c r="G36" s="113"/>
      <c r="H36" s="113"/>
      <c r="I36" s="113"/>
      <c r="J36" s="113"/>
      <c r="K36" s="113"/>
      <c r="L36" s="113"/>
      <c r="M36" s="113"/>
      <c r="N36" s="113"/>
      <c r="O36" s="113"/>
      <c r="P36" s="113"/>
      <c r="Q36" s="113"/>
      <c r="R36" s="114"/>
      <c r="S36" s="53"/>
      <c r="T36" s="53"/>
      <c r="U36" s="53"/>
    </row>
    <row r="37" spans="2:21" ht="16.5" customHeight="1" x14ac:dyDescent="0.2">
      <c r="B37" s="137" t="s">
        <v>65</v>
      </c>
      <c r="C37" s="113"/>
      <c r="D37" s="113"/>
      <c r="E37" s="113"/>
      <c r="F37" s="113"/>
      <c r="G37" s="113"/>
      <c r="H37" s="113"/>
      <c r="I37" s="113"/>
      <c r="J37" s="113"/>
      <c r="K37" s="113"/>
      <c r="L37" s="113"/>
      <c r="M37" s="113"/>
      <c r="N37" s="113"/>
      <c r="O37" s="113"/>
      <c r="P37" s="113"/>
      <c r="Q37" s="113"/>
      <c r="R37" s="114"/>
      <c r="S37" s="54"/>
      <c r="T37" s="54"/>
      <c r="U37" s="54"/>
    </row>
  </sheetData>
  <mergeCells count="20">
    <mergeCell ref="B34:U34"/>
    <mergeCell ref="B36:R36"/>
    <mergeCell ref="B37:R37"/>
    <mergeCell ref="D11:F11"/>
    <mergeCell ref="M11:P11"/>
    <mergeCell ref="B12:C12"/>
    <mergeCell ref="D12:F12"/>
    <mergeCell ref="H13:N13"/>
    <mergeCell ref="H14:O14"/>
    <mergeCell ref="P14:T14"/>
    <mergeCell ref="B10:R10"/>
    <mergeCell ref="B11:C11"/>
    <mergeCell ref="B14:F14"/>
    <mergeCell ref="B29:G29"/>
    <mergeCell ref="F31:N32"/>
    <mergeCell ref="B1:H1"/>
    <mergeCell ref="L1:R1"/>
    <mergeCell ref="B2:U2"/>
    <mergeCell ref="B4:U6"/>
    <mergeCell ref="B7:U9"/>
  </mergeCells>
  <pageMargins left="0.7" right="0.7" top="0.75" bottom="0.75" header="0" footer="0"/>
  <pageSetup orientation="landscape"/>
  <headerFooter>
    <oddFooter>&amp;R&amp;D &amp;T</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50"/>
  <sheetViews>
    <sheetView showGridLines="0" workbookViewId="0">
      <selection activeCell="F30" sqref="F30"/>
    </sheetView>
  </sheetViews>
  <sheetFormatPr defaultColWidth="14.42578125" defaultRowHeight="15" customHeight="1" x14ac:dyDescent="0.2"/>
  <cols>
    <col min="1" max="1" width="3.5703125" customWidth="1"/>
    <col min="2" max="2" width="12.42578125" customWidth="1"/>
    <col min="3" max="6" width="12.5703125" customWidth="1"/>
    <col min="7" max="7" width="13" customWidth="1"/>
    <col min="8" max="8" width="11.42578125" customWidth="1"/>
    <col min="9" max="9" width="11.140625" customWidth="1"/>
    <col min="10" max="10" width="14.140625" customWidth="1"/>
    <col min="11" max="11" width="13.42578125" customWidth="1"/>
    <col min="12" max="12" width="15.140625" customWidth="1"/>
    <col min="13" max="14" width="13.42578125" customWidth="1"/>
    <col min="15" max="15" width="12.42578125" customWidth="1"/>
    <col min="16" max="18" width="11.5703125" customWidth="1"/>
    <col min="19" max="19" width="14.42578125" hidden="1" customWidth="1"/>
    <col min="20" max="20" width="12.85546875" hidden="1" customWidth="1"/>
    <col min="21" max="21" width="9.140625" hidden="1" customWidth="1"/>
    <col min="22" max="22" width="10.140625" hidden="1" customWidth="1"/>
    <col min="23" max="23" width="9.140625" hidden="1" customWidth="1"/>
    <col min="24" max="24" width="10.140625" hidden="1" customWidth="1"/>
    <col min="25" max="30" width="9.140625" hidden="1" customWidth="1"/>
    <col min="31" max="31" width="1.5703125" hidden="1" customWidth="1"/>
    <col min="32" max="32" width="11.140625" customWidth="1"/>
    <col min="33" max="33" width="12.42578125" customWidth="1"/>
    <col min="34" max="34" width="14.5703125" customWidth="1"/>
    <col min="35" max="45" width="9.140625" customWidth="1"/>
    <col min="46" max="46" width="11.5703125" customWidth="1"/>
    <col min="47" max="47" width="11.42578125" customWidth="1"/>
    <col min="48" max="52" width="9.140625" customWidth="1"/>
    <col min="53" max="54" width="8.85546875" customWidth="1"/>
  </cols>
  <sheetData>
    <row r="1" spans="2:48" ht="30.75" customHeight="1" x14ac:dyDescent="0.2">
      <c r="B1" s="145" t="s">
        <v>0</v>
      </c>
      <c r="C1" s="109"/>
      <c r="D1" s="109"/>
      <c r="E1" s="109"/>
      <c r="F1" s="109"/>
      <c r="G1" s="109"/>
      <c r="H1" s="109"/>
      <c r="I1" s="109"/>
      <c r="J1" s="109"/>
      <c r="K1" s="109"/>
      <c r="L1" s="109"/>
      <c r="M1" s="109"/>
      <c r="N1" s="109"/>
      <c r="O1" s="109"/>
      <c r="P1" s="109"/>
      <c r="Q1" s="109"/>
      <c r="R1" s="110"/>
      <c r="S1" s="2"/>
      <c r="T1" s="2"/>
      <c r="U1" s="2"/>
      <c r="V1" s="2"/>
      <c r="W1" s="2"/>
      <c r="X1" s="2"/>
      <c r="Y1" s="2"/>
      <c r="Z1" s="2"/>
      <c r="AA1" s="2"/>
      <c r="AB1" s="2"/>
      <c r="AC1" s="56" t="s">
        <v>44</v>
      </c>
      <c r="AD1" s="56" t="s">
        <v>45</v>
      </c>
      <c r="AE1" s="57"/>
      <c r="AF1" s="58"/>
      <c r="AG1" s="58"/>
      <c r="AH1" s="2"/>
      <c r="AI1" s="59"/>
      <c r="AJ1" s="55"/>
      <c r="AK1" s="55"/>
      <c r="AL1" s="60"/>
      <c r="AM1" s="60"/>
      <c r="AN1" s="60"/>
      <c r="AO1" s="60"/>
      <c r="AP1" s="60"/>
      <c r="AQ1" s="60"/>
      <c r="AR1" s="60"/>
      <c r="AS1" s="60"/>
      <c r="AT1" s="60"/>
      <c r="AU1" s="60"/>
      <c r="AV1" s="60"/>
    </row>
    <row r="2" spans="2:48" ht="15.75" customHeight="1" x14ac:dyDescent="0.2">
      <c r="B2" s="61" t="s">
        <v>43</v>
      </c>
      <c r="C2" s="61"/>
      <c r="D2" s="61"/>
      <c r="E2" s="61"/>
      <c r="F2" s="61"/>
      <c r="G2" s="61"/>
      <c r="H2" s="61"/>
      <c r="I2" s="61"/>
      <c r="J2" s="61"/>
      <c r="K2" s="61"/>
      <c r="L2" s="62" t="s">
        <v>43</v>
      </c>
      <c r="M2" s="63"/>
      <c r="N2" s="64"/>
      <c r="O2" s="64"/>
      <c r="P2" s="18"/>
      <c r="Q2" s="18"/>
      <c r="R2" s="18"/>
      <c r="S2" s="18"/>
      <c r="T2" s="18"/>
      <c r="U2" s="18"/>
      <c r="V2" s="18"/>
      <c r="W2" s="18"/>
      <c r="X2" s="18"/>
      <c r="Y2" s="18"/>
      <c r="Z2" s="18"/>
      <c r="AA2" s="18"/>
      <c r="AB2" s="18"/>
      <c r="AC2" s="65"/>
      <c r="AD2" s="65"/>
      <c r="AE2" s="66"/>
      <c r="AF2" s="67"/>
      <c r="AG2" s="67"/>
      <c r="AH2" s="18"/>
      <c r="AI2" s="68"/>
      <c r="AJ2" s="55"/>
      <c r="AK2" s="55"/>
      <c r="AL2" s="60"/>
      <c r="AM2" s="60"/>
      <c r="AN2" s="60"/>
      <c r="AO2" s="60"/>
      <c r="AP2" s="60"/>
      <c r="AQ2" s="60"/>
      <c r="AR2" s="60"/>
      <c r="AS2" s="60"/>
      <c r="AT2" s="60"/>
      <c r="AU2" s="60"/>
      <c r="AV2" s="60"/>
    </row>
    <row r="3" spans="2:48" ht="20.25" customHeight="1" x14ac:dyDescent="0.2">
      <c r="B3" s="69" t="s">
        <v>46</v>
      </c>
      <c r="C3" s="70" t="str">
        <f>'Benefits Mix'!D11</f>
        <v>Jane Doe</v>
      </c>
      <c r="D3" s="71"/>
      <c r="E3" s="71"/>
      <c r="F3" s="69" t="s">
        <v>47</v>
      </c>
      <c r="G3" s="70" t="str">
        <f>'Benefits Mix'!M11</f>
        <v>Worker</v>
      </c>
      <c r="H3" s="71"/>
      <c r="I3" s="71"/>
      <c r="J3" s="146" t="s">
        <v>48</v>
      </c>
      <c r="K3" s="114"/>
      <c r="L3" s="72">
        <f>'Benefits Mix'!D12</f>
        <v>44561</v>
      </c>
      <c r="M3" s="63"/>
      <c r="N3" s="64"/>
      <c r="O3" s="64"/>
      <c r="P3" s="18"/>
      <c r="Q3" s="18"/>
      <c r="R3" s="18"/>
      <c r="S3" s="18"/>
      <c r="T3" s="18"/>
      <c r="U3" s="18"/>
      <c r="V3" s="18"/>
      <c r="W3" s="18"/>
      <c r="X3" s="18"/>
      <c r="Y3" s="18"/>
      <c r="Z3" s="18"/>
      <c r="AA3" s="18"/>
      <c r="AB3" s="18"/>
      <c r="AC3" s="65"/>
      <c r="AD3" s="65"/>
      <c r="AE3" s="66"/>
      <c r="AF3" s="67"/>
      <c r="AG3" s="67"/>
      <c r="AH3" s="18"/>
      <c r="AI3" s="68"/>
      <c r="AJ3" s="55"/>
      <c r="AK3" s="55"/>
      <c r="AL3" s="60"/>
      <c r="AM3" s="60"/>
      <c r="AN3" s="60"/>
      <c r="AO3" s="60"/>
      <c r="AP3" s="60"/>
      <c r="AQ3" s="60"/>
      <c r="AR3" s="60"/>
      <c r="AS3" s="60"/>
      <c r="AT3" s="60"/>
      <c r="AU3" s="60"/>
      <c r="AV3" s="60"/>
    </row>
    <row r="4" spans="2:48" ht="12.75" customHeight="1" x14ac:dyDescent="0.2">
      <c r="B4" s="18"/>
      <c r="C4" s="18"/>
      <c r="D4" s="18"/>
      <c r="E4" s="18"/>
      <c r="F4" s="18"/>
      <c r="G4" s="73"/>
      <c r="H4" s="18"/>
      <c r="I4" s="18"/>
      <c r="J4" s="18"/>
      <c r="K4" s="18"/>
      <c r="L4" s="18"/>
      <c r="M4" s="18"/>
      <c r="N4" s="73"/>
      <c r="O4" s="73"/>
      <c r="P4" s="74"/>
      <c r="Q4" s="74"/>
      <c r="R4" s="74"/>
      <c r="S4" s="18"/>
      <c r="T4" s="18" t="s">
        <v>49</v>
      </c>
      <c r="U4" s="18"/>
      <c r="V4" s="66">
        <f>'Benefits Mix'!D12</f>
        <v>44561</v>
      </c>
      <c r="W4" s="18"/>
      <c r="X4" s="18"/>
      <c r="Y4" s="18"/>
      <c r="Z4" s="18"/>
      <c r="AA4" s="18"/>
      <c r="AB4" s="18"/>
      <c r="AC4" s="18"/>
      <c r="AD4" s="18"/>
      <c r="AE4" s="18"/>
      <c r="AF4" s="73"/>
      <c r="AG4" s="73"/>
      <c r="AH4" s="18"/>
      <c r="AI4" s="68"/>
      <c r="AJ4" s="75"/>
      <c r="AK4" s="55"/>
      <c r="AL4" s="60"/>
      <c r="AM4" s="60"/>
      <c r="AN4" s="60"/>
      <c r="AO4" s="60"/>
      <c r="AP4" s="60"/>
      <c r="AQ4" s="60"/>
      <c r="AR4" s="60"/>
      <c r="AS4" s="60"/>
      <c r="AT4" s="60"/>
      <c r="AU4" s="60"/>
      <c r="AV4" s="60"/>
    </row>
    <row r="5" spans="2:48" ht="12.75" customHeight="1" x14ac:dyDescent="0.2">
      <c r="B5" s="18"/>
      <c r="C5" s="141" t="s">
        <v>43</v>
      </c>
      <c r="D5" s="113"/>
      <c r="E5" s="113"/>
      <c r="F5" s="113"/>
      <c r="G5" s="113"/>
      <c r="H5" s="113"/>
      <c r="I5" s="113"/>
      <c r="J5" s="113"/>
      <c r="K5" s="113"/>
      <c r="L5" s="113"/>
      <c r="M5" s="113"/>
      <c r="N5" s="113"/>
      <c r="O5" s="113"/>
      <c r="P5" s="113"/>
      <c r="Q5" s="113"/>
      <c r="R5" s="114"/>
      <c r="S5" s="18"/>
      <c r="T5" s="18"/>
      <c r="U5" s="18"/>
      <c r="V5" s="66"/>
      <c r="W5" s="18"/>
      <c r="X5" s="18"/>
      <c r="Y5" s="18"/>
      <c r="Z5" s="18"/>
      <c r="AA5" s="18"/>
      <c r="AB5" s="18"/>
      <c r="AC5" s="18"/>
      <c r="AD5" s="18"/>
      <c r="AE5" s="18"/>
      <c r="AF5" s="73"/>
      <c r="AG5" s="73"/>
      <c r="AH5" s="18"/>
      <c r="AI5" s="68"/>
      <c r="AJ5" s="75"/>
      <c r="AK5" s="55"/>
      <c r="AL5" s="60"/>
      <c r="AM5" s="60"/>
      <c r="AN5" s="60"/>
      <c r="AO5" s="60"/>
      <c r="AP5" s="60"/>
      <c r="AQ5" s="60"/>
      <c r="AR5" s="60"/>
      <c r="AS5" s="60"/>
      <c r="AT5" s="60"/>
      <c r="AU5" s="60"/>
      <c r="AV5" s="60"/>
    </row>
    <row r="6" spans="2:48" ht="24" customHeight="1" x14ac:dyDescent="0.25">
      <c r="B6" s="76"/>
      <c r="C6" s="147" t="s">
        <v>10</v>
      </c>
      <c r="D6" s="113"/>
      <c r="E6" s="113"/>
      <c r="F6" s="113"/>
      <c r="G6" s="114"/>
      <c r="H6" s="147" t="s">
        <v>50</v>
      </c>
      <c r="I6" s="113"/>
      <c r="J6" s="113"/>
      <c r="K6" s="113"/>
      <c r="L6" s="113"/>
      <c r="M6" s="113"/>
      <c r="N6" s="113"/>
      <c r="O6" s="114"/>
      <c r="P6" s="148" t="s">
        <v>12</v>
      </c>
      <c r="Q6" s="113"/>
      <c r="R6" s="113"/>
      <c r="S6" s="113"/>
      <c r="T6" s="113"/>
      <c r="U6" s="113"/>
      <c r="V6" s="113"/>
      <c r="W6" s="113"/>
      <c r="X6" s="113"/>
      <c r="Y6" s="113"/>
      <c r="Z6" s="113"/>
      <c r="AA6" s="113"/>
      <c r="AB6" s="113"/>
      <c r="AC6" s="113"/>
      <c r="AD6" s="113"/>
      <c r="AE6" s="113"/>
      <c r="AF6" s="113"/>
      <c r="AG6" s="114"/>
      <c r="AH6" s="77"/>
      <c r="AI6" s="68"/>
      <c r="AJ6" s="75"/>
      <c r="AK6" s="55"/>
      <c r="AL6" s="60"/>
      <c r="AM6" s="60"/>
      <c r="AN6" s="60"/>
      <c r="AO6" s="60"/>
      <c r="AP6" s="60"/>
      <c r="AQ6" s="60"/>
      <c r="AR6" s="60"/>
      <c r="AS6" s="60"/>
      <c r="AT6" s="60"/>
      <c r="AU6" s="60"/>
      <c r="AV6" s="60"/>
    </row>
    <row r="7" spans="2:48" ht="44.25" customHeight="1" x14ac:dyDescent="0.2">
      <c r="B7" s="78"/>
      <c r="C7" s="79" t="s">
        <v>13</v>
      </c>
      <c r="D7" s="79" t="s">
        <v>14</v>
      </c>
      <c r="E7" s="79" t="str">
        <f>'Benefits Mix'!E15</f>
        <v>Bonuses</v>
      </c>
      <c r="F7" s="79" t="str">
        <f>'Benefits Mix'!F15</f>
        <v>Cash Value of Paid Time Off</v>
      </c>
      <c r="G7" s="79" t="s">
        <v>17</v>
      </c>
      <c r="H7" s="79" t="str">
        <f>'Benefits Mix'!H15</f>
        <v>Medical/ Dental Insurance</v>
      </c>
      <c r="I7" s="79" t="str">
        <f>'Benefits Mix'!I15</f>
        <v>Life Insurance</v>
      </c>
      <c r="J7" s="79" t="str">
        <f>'Benefits Mix'!J15</f>
        <v>Disability Insurance</v>
      </c>
      <c r="K7" s="79" t="str">
        <f>'Benefits Mix'!K15</f>
        <v>401(k) Match</v>
      </c>
      <c r="L7" s="79" t="str">
        <f>'Benefits Mix'!L15</f>
        <v>Other</v>
      </c>
      <c r="M7" s="79" t="str">
        <f>'Benefits Mix'!M15</f>
        <v>Other</v>
      </c>
      <c r="N7" s="79" t="s">
        <v>11</v>
      </c>
      <c r="O7" s="79" t="s">
        <v>51</v>
      </c>
      <c r="P7" s="79" t="s">
        <v>52</v>
      </c>
      <c r="Q7" s="79" t="s">
        <v>53</v>
      </c>
      <c r="R7" s="79" t="s">
        <v>26</v>
      </c>
      <c r="S7" s="78"/>
      <c r="T7" s="80" t="s">
        <v>54</v>
      </c>
      <c r="U7" s="79" t="s">
        <v>50</v>
      </c>
      <c r="V7" s="79" t="s">
        <v>55</v>
      </c>
      <c r="W7" s="80" t="s">
        <v>43</v>
      </c>
      <c r="X7" s="78" t="s">
        <v>56</v>
      </c>
      <c r="Y7" s="78"/>
      <c r="Z7" s="78"/>
      <c r="AA7" s="78"/>
      <c r="AB7" s="78"/>
      <c r="AC7" s="78"/>
      <c r="AD7" s="78"/>
      <c r="AE7" s="78"/>
      <c r="AF7" s="79" t="s">
        <v>12</v>
      </c>
      <c r="AG7" s="79" t="s">
        <v>57</v>
      </c>
      <c r="AH7" s="79" t="s">
        <v>28</v>
      </c>
      <c r="AI7" s="81"/>
      <c r="AJ7" s="82"/>
      <c r="AK7" s="83"/>
      <c r="AL7" s="84"/>
      <c r="AM7" s="84"/>
      <c r="AN7" s="85" t="s">
        <v>58</v>
      </c>
      <c r="AO7" s="85" t="s">
        <v>19</v>
      </c>
      <c r="AP7" s="85" t="s">
        <v>20</v>
      </c>
      <c r="AQ7" s="85" t="s">
        <v>21</v>
      </c>
      <c r="AR7" s="85" t="s">
        <v>22</v>
      </c>
      <c r="AS7" s="85" t="s">
        <v>22</v>
      </c>
      <c r="AT7" s="86" t="s">
        <v>59</v>
      </c>
      <c r="AU7" s="86" t="s">
        <v>60</v>
      </c>
      <c r="AV7" s="86" t="s">
        <v>26</v>
      </c>
    </row>
    <row r="8" spans="2:48" ht="13.5" customHeight="1" x14ac:dyDescent="0.2">
      <c r="B8" s="87" t="s">
        <v>29</v>
      </c>
      <c r="C8" s="88">
        <f>'Benefits Mix'!C16</f>
        <v>1939.58</v>
      </c>
      <c r="D8" s="88">
        <f>'Benefits Mix'!D16</f>
        <v>2500</v>
      </c>
      <c r="E8" s="88">
        <f>'Benefits Mix'!E16</f>
        <v>0</v>
      </c>
      <c r="F8" s="88">
        <f>'Benefits Mix'!F16</f>
        <v>500</v>
      </c>
      <c r="G8" s="89">
        <f t="shared" ref="G8:G20" si="0">SUM(C8:F8)</f>
        <v>4939.58</v>
      </c>
      <c r="H8" s="88">
        <f>'Benefits Mix'!H16</f>
        <v>252.1454</v>
      </c>
      <c r="I8" s="88">
        <f>'Benefits Mix'!I16</f>
        <v>29.093699999999998</v>
      </c>
      <c r="J8" s="88">
        <f>'Benefits Mix'!J16</f>
        <v>38.791600000000003</v>
      </c>
      <c r="K8" s="88">
        <f>'Benefits Mix'!K16</f>
        <v>96.978999999999999</v>
      </c>
      <c r="L8" s="88">
        <f>'Benefits Mix'!L16</f>
        <v>19.395800000000001</v>
      </c>
      <c r="M8" s="88">
        <f>'Benefits Mix'!M16</f>
        <v>19.395800000000001</v>
      </c>
      <c r="N8" s="90">
        <f t="shared" ref="N8:N19" si="1">SUM(H8:M8)</f>
        <v>455.80130000000003</v>
      </c>
      <c r="O8" s="91">
        <f t="shared" ref="O8:O20" si="2">SUM(N8/C8)</f>
        <v>0.23500000000000001</v>
      </c>
      <c r="P8" s="88">
        <f>'Benefits Mix'!P16</f>
        <v>67.885300000000001</v>
      </c>
      <c r="Q8" s="88">
        <f>'Benefits Mix'!Q16</f>
        <v>87.281099999999995</v>
      </c>
      <c r="R8" s="88">
        <f>'Benefits Mix'!R16</f>
        <v>116.37479999999999</v>
      </c>
      <c r="S8" s="87"/>
      <c r="T8" s="88">
        <f>+G8</f>
        <v>4939.58</v>
      </c>
      <c r="U8" s="88">
        <f>+N8</f>
        <v>455.80130000000003</v>
      </c>
      <c r="V8" s="88">
        <f>+AF8</f>
        <v>271.5412</v>
      </c>
      <c r="W8" s="88" t="s">
        <v>43</v>
      </c>
      <c r="X8" s="88">
        <f>SUM(T8:W8)</f>
        <v>5666.9224999999997</v>
      </c>
      <c r="Y8" s="87"/>
      <c r="Z8" s="87"/>
      <c r="AA8" s="87"/>
      <c r="AB8" s="87"/>
      <c r="AC8" s="87"/>
      <c r="AD8" s="87"/>
      <c r="AE8" s="87"/>
      <c r="AF8" s="90">
        <f t="shared" ref="AF8:AF20" si="3">SUM(P8:R8)</f>
        <v>271.5412</v>
      </c>
      <c r="AG8" s="91">
        <f t="shared" ref="AG8:AG20" si="4">AF8/C8</f>
        <v>0.14000000000000001</v>
      </c>
      <c r="AH8" s="92">
        <f t="shared" ref="AH8:AH20" si="5">+G8+N8+AF8</f>
        <v>5666.9224999999997</v>
      </c>
      <c r="AI8" s="68"/>
      <c r="AJ8" s="75"/>
      <c r="AK8" s="55"/>
      <c r="AL8" s="60"/>
      <c r="AM8" s="60"/>
      <c r="AN8" s="93">
        <f>'Benefits Mix'!H28</f>
        <v>3025.799399999999</v>
      </c>
      <c r="AO8" s="93">
        <f>'Benefits Mix'!I28</f>
        <v>349.1307000000001</v>
      </c>
      <c r="AP8" s="93">
        <f>'Benefits Mix'!J28</f>
        <v>465.50760000000014</v>
      </c>
      <c r="AQ8" s="93">
        <f>'Benefits Mix'!K28</f>
        <v>1163.7690000000002</v>
      </c>
      <c r="AR8" s="93">
        <f>'Benefits Mix'!L28</f>
        <v>232.75380000000007</v>
      </c>
      <c r="AS8" s="93">
        <f>'Benefits Mix'!M28</f>
        <v>232.75380000000007</v>
      </c>
      <c r="AT8" s="93">
        <f>'Benefits Mix'!P28</f>
        <v>814.63830000000019</v>
      </c>
      <c r="AU8" s="93">
        <f>'Benefits Mix'!Q28</f>
        <v>1047.3921</v>
      </c>
      <c r="AV8" s="93">
        <f>'Benefits Mix'!R28</f>
        <v>1396.5228000000004</v>
      </c>
    </row>
    <row r="9" spans="2:48" ht="13.5" customHeight="1" x14ac:dyDescent="0.2">
      <c r="B9" s="87" t="s">
        <v>30</v>
      </c>
      <c r="C9" s="88">
        <f>'Benefits Mix'!C17</f>
        <v>1939.58</v>
      </c>
      <c r="D9" s="88">
        <f>'Benefits Mix'!D17</f>
        <v>0</v>
      </c>
      <c r="E9" s="88">
        <f>'Benefits Mix'!E17</f>
        <v>2500</v>
      </c>
      <c r="F9" s="88">
        <f>'Benefits Mix'!F17</f>
        <v>500</v>
      </c>
      <c r="G9" s="89">
        <f t="shared" si="0"/>
        <v>4939.58</v>
      </c>
      <c r="H9" s="88">
        <f>'Benefits Mix'!H17</f>
        <v>252.1454</v>
      </c>
      <c r="I9" s="88">
        <f>'Benefits Mix'!I17</f>
        <v>29.093699999999998</v>
      </c>
      <c r="J9" s="88">
        <f>'Benefits Mix'!J17</f>
        <v>38.791600000000003</v>
      </c>
      <c r="K9" s="88">
        <f>'Benefits Mix'!K17</f>
        <v>96.978999999999999</v>
      </c>
      <c r="L9" s="88">
        <f>'Benefits Mix'!L17</f>
        <v>19.395800000000001</v>
      </c>
      <c r="M9" s="88">
        <f>'Benefits Mix'!M17</f>
        <v>19.395800000000001</v>
      </c>
      <c r="N9" s="90">
        <f t="shared" si="1"/>
        <v>455.80130000000003</v>
      </c>
      <c r="O9" s="91">
        <f t="shared" si="2"/>
        <v>0.23500000000000001</v>
      </c>
      <c r="P9" s="88">
        <f>'Benefits Mix'!P17</f>
        <v>67.885300000000001</v>
      </c>
      <c r="Q9" s="88">
        <f>'Benefits Mix'!Q17</f>
        <v>87.281099999999995</v>
      </c>
      <c r="R9" s="88">
        <f>'Benefits Mix'!R17</f>
        <v>116.37479999999999</v>
      </c>
      <c r="S9" s="87"/>
      <c r="T9" s="94">
        <f t="shared" ref="T9:V9" si="6">+T8/$X$8</f>
        <v>0.87165123574568038</v>
      </c>
      <c r="U9" s="94">
        <f t="shared" si="6"/>
        <v>8.0431892266040347E-2</v>
      </c>
      <c r="V9" s="94">
        <f t="shared" si="6"/>
        <v>4.7916871988279354E-2</v>
      </c>
      <c r="W9" s="94" t="s">
        <v>43</v>
      </c>
      <c r="X9" s="94">
        <f>+X8/$X$8</f>
        <v>1</v>
      </c>
      <c r="Y9" s="87"/>
      <c r="Z9" s="87"/>
      <c r="AA9" s="87"/>
      <c r="AB9" s="87"/>
      <c r="AC9" s="87"/>
      <c r="AD9" s="87"/>
      <c r="AE9" s="87"/>
      <c r="AF9" s="90">
        <f t="shared" si="3"/>
        <v>271.5412</v>
      </c>
      <c r="AG9" s="91">
        <f t="shared" si="4"/>
        <v>0.14000000000000001</v>
      </c>
      <c r="AH9" s="92">
        <f t="shared" si="5"/>
        <v>5666.9224999999997</v>
      </c>
      <c r="AI9" s="68"/>
      <c r="AJ9" s="75"/>
      <c r="AK9" s="55"/>
      <c r="AL9" s="60"/>
      <c r="AM9" s="60"/>
      <c r="AN9" s="95">
        <f t="shared" ref="AN9:AV9" si="7">SUM(AN8/$AH$20)</f>
        <v>5.7086625972297446E-2</v>
      </c>
      <c r="AO9" s="95">
        <f t="shared" si="7"/>
        <v>6.5869183814189405E-3</v>
      </c>
      <c r="AP9" s="95">
        <f t="shared" si="7"/>
        <v>8.7825578418919206E-3</v>
      </c>
      <c r="AQ9" s="95">
        <f t="shared" si="7"/>
        <v>2.1956394604729798E-2</v>
      </c>
      <c r="AR9" s="95">
        <f t="shared" si="7"/>
        <v>4.3912789209459603E-3</v>
      </c>
      <c r="AS9" s="95">
        <f t="shared" si="7"/>
        <v>4.3912789209459603E-3</v>
      </c>
      <c r="AT9" s="95">
        <f t="shared" si="7"/>
        <v>1.5369476223310859E-2</v>
      </c>
      <c r="AU9" s="95">
        <f t="shared" si="7"/>
        <v>1.9760755144256816E-2</v>
      </c>
      <c r="AV9" s="95">
        <f t="shared" si="7"/>
        <v>2.6347673525675762E-2</v>
      </c>
    </row>
    <row r="10" spans="2:48" ht="13.5" customHeight="1" x14ac:dyDescent="0.2">
      <c r="B10" s="87" t="s">
        <v>31</v>
      </c>
      <c r="C10" s="88">
        <f>'Benefits Mix'!C18</f>
        <v>1939.58</v>
      </c>
      <c r="D10" s="88">
        <f>'Benefits Mix'!D18</f>
        <v>0</v>
      </c>
      <c r="E10" s="88">
        <f>'Benefits Mix'!E18</f>
        <v>0</v>
      </c>
      <c r="F10" s="88">
        <f>'Benefits Mix'!F18</f>
        <v>500</v>
      </c>
      <c r="G10" s="89">
        <f t="shared" si="0"/>
        <v>2439.58</v>
      </c>
      <c r="H10" s="88">
        <f>'Benefits Mix'!H18</f>
        <v>252.1454</v>
      </c>
      <c r="I10" s="88">
        <f>'Benefits Mix'!I18</f>
        <v>29.093699999999998</v>
      </c>
      <c r="J10" s="88">
        <f>'Benefits Mix'!J18</f>
        <v>38.791600000000003</v>
      </c>
      <c r="K10" s="88">
        <f>'Benefits Mix'!K18</f>
        <v>96.978999999999999</v>
      </c>
      <c r="L10" s="88">
        <f>'Benefits Mix'!L18</f>
        <v>19.395800000000001</v>
      </c>
      <c r="M10" s="88">
        <f>'Benefits Mix'!M18</f>
        <v>19.395800000000001</v>
      </c>
      <c r="N10" s="90">
        <f t="shared" si="1"/>
        <v>455.80130000000003</v>
      </c>
      <c r="O10" s="91">
        <f t="shared" si="2"/>
        <v>0.23500000000000001</v>
      </c>
      <c r="P10" s="88">
        <f>'Benefits Mix'!P18</f>
        <v>67.885300000000001</v>
      </c>
      <c r="Q10" s="88">
        <f>'Benefits Mix'!Q18</f>
        <v>87.281099999999995</v>
      </c>
      <c r="R10" s="88">
        <f>'Benefits Mix'!R18</f>
        <v>116.37479999999999</v>
      </c>
      <c r="S10" s="87"/>
      <c r="T10" s="87"/>
      <c r="U10" s="87"/>
      <c r="V10" s="87"/>
      <c r="W10" s="87"/>
      <c r="X10" s="87"/>
      <c r="Y10" s="87"/>
      <c r="Z10" s="87"/>
      <c r="AA10" s="87"/>
      <c r="AB10" s="87"/>
      <c r="AC10" s="87"/>
      <c r="AD10" s="87"/>
      <c r="AE10" s="87"/>
      <c r="AF10" s="90">
        <f t="shared" si="3"/>
        <v>271.5412</v>
      </c>
      <c r="AG10" s="91">
        <f t="shared" si="4"/>
        <v>0.14000000000000001</v>
      </c>
      <c r="AH10" s="92">
        <f t="shared" si="5"/>
        <v>3166.9225000000001</v>
      </c>
      <c r="AI10" s="68"/>
      <c r="AJ10" s="75"/>
      <c r="AK10" s="55"/>
      <c r="AL10" s="60"/>
      <c r="AM10" s="60"/>
      <c r="AN10" s="96"/>
      <c r="AO10" s="97"/>
      <c r="AP10" s="97"/>
      <c r="AQ10" s="97"/>
      <c r="AR10" s="60"/>
      <c r="AS10" s="60"/>
      <c r="AT10" s="60"/>
      <c r="AU10" s="60"/>
      <c r="AV10" s="60"/>
    </row>
    <row r="11" spans="2:48" ht="13.5" customHeight="1" x14ac:dyDescent="0.2">
      <c r="B11" s="87" t="s">
        <v>32</v>
      </c>
      <c r="C11" s="88">
        <f>'Benefits Mix'!C19</f>
        <v>1939.58</v>
      </c>
      <c r="D11" s="88">
        <f>'Benefits Mix'!D19</f>
        <v>5000</v>
      </c>
      <c r="E11" s="88">
        <f>'Benefits Mix'!E19</f>
        <v>0</v>
      </c>
      <c r="F11" s="88">
        <f>'Benefits Mix'!F19</f>
        <v>500</v>
      </c>
      <c r="G11" s="89">
        <f t="shared" si="0"/>
        <v>7439.58</v>
      </c>
      <c r="H11" s="88">
        <f>'Benefits Mix'!H19</f>
        <v>252.1454</v>
      </c>
      <c r="I11" s="88">
        <f>'Benefits Mix'!I19</f>
        <v>29.093699999999998</v>
      </c>
      <c r="J11" s="88">
        <f>'Benefits Mix'!J19</f>
        <v>38.791600000000003</v>
      </c>
      <c r="K11" s="88">
        <f>'Benefits Mix'!K19</f>
        <v>96.978999999999999</v>
      </c>
      <c r="L11" s="88">
        <f>'Benefits Mix'!L19</f>
        <v>19.395800000000001</v>
      </c>
      <c r="M11" s="88">
        <f>'Benefits Mix'!M19</f>
        <v>19.395800000000001</v>
      </c>
      <c r="N11" s="90">
        <f t="shared" si="1"/>
        <v>455.80130000000003</v>
      </c>
      <c r="O11" s="91">
        <f t="shared" si="2"/>
        <v>0.23500000000000001</v>
      </c>
      <c r="P11" s="88">
        <f>'Benefits Mix'!P19</f>
        <v>67.885300000000001</v>
      </c>
      <c r="Q11" s="88">
        <f>'Benefits Mix'!Q19</f>
        <v>87.281099999999995</v>
      </c>
      <c r="R11" s="88">
        <f>'Benefits Mix'!R19</f>
        <v>116.37479999999999</v>
      </c>
      <c r="S11" s="87"/>
      <c r="T11" s="87"/>
      <c r="U11" s="87"/>
      <c r="V11" s="87"/>
      <c r="W11" s="87"/>
      <c r="X11" s="87"/>
      <c r="Y11" s="87"/>
      <c r="Z11" s="87"/>
      <c r="AA11" s="87"/>
      <c r="AB11" s="87"/>
      <c r="AC11" s="87"/>
      <c r="AD11" s="87"/>
      <c r="AE11" s="87"/>
      <c r="AF11" s="90">
        <f t="shared" si="3"/>
        <v>271.5412</v>
      </c>
      <c r="AG11" s="91">
        <f t="shared" si="4"/>
        <v>0.14000000000000001</v>
      </c>
      <c r="AH11" s="92">
        <f t="shared" si="5"/>
        <v>8166.9224999999997</v>
      </c>
      <c r="AI11" s="68"/>
      <c r="AJ11" s="75"/>
      <c r="AK11" s="55"/>
      <c r="AL11" s="60"/>
      <c r="AM11" s="60"/>
      <c r="AN11" s="96"/>
      <c r="AO11" s="97"/>
      <c r="AP11" s="97"/>
      <c r="AQ11" s="97"/>
      <c r="AR11" s="60"/>
      <c r="AS11" s="60"/>
      <c r="AT11" s="60"/>
      <c r="AU11" s="60"/>
      <c r="AV11" s="60"/>
    </row>
    <row r="12" spans="2:48" ht="13.5" customHeight="1" x14ac:dyDescent="0.2">
      <c r="B12" s="87" t="s">
        <v>33</v>
      </c>
      <c r="C12" s="88">
        <f>'Benefits Mix'!C20</f>
        <v>1939.58</v>
      </c>
      <c r="D12" s="88">
        <f>'Benefits Mix'!D20</f>
        <v>0</v>
      </c>
      <c r="E12" s="88">
        <f>'Benefits Mix'!E20</f>
        <v>0</v>
      </c>
      <c r="F12" s="88">
        <f>'Benefits Mix'!F20</f>
        <v>500</v>
      </c>
      <c r="G12" s="89">
        <f t="shared" si="0"/>
        <v>2439.58</v>
      </c>
      <c r="H12" s="88">
        <f>'Benefits Mix'!H20</f>
        <v>252.1454</v>
      </c>
      <c r="I12" s="88">
        <f>'Benefits Mix'!I20</f>
        <v>29.093699999999998</v>
      </c>
      <c r="J12" s="88">
        <f>'Benefits Mix'!J20</f>
        <v>38.791600000000003</v>
      </c>
      <c r="K12" s="88">
        <f>'Benefits Mix'!K20</f>
        <v>96.978999999999999</v>
      </c>
      <c r="L12" s="88">
        <f>'Benefits Mix'!L20</f>
        <v>19.395800000000001</v>
      </c>
      <c r="M12" s="88">
        <f>'Benefits Mix'!M20</f>
        <v>19.395800000000001</v>
      </c>
      <c r="N12" s="90">
        <f t="shared" si="1"/>
        <v>455.80130000000003</v>
      </c>
      <c r="O12" s="91">
        <f t="shared" si="2"/>
        <v>0.23500000000000001</v>
      </c>
      <c r="P12" s="88">
        <f>'Benefits Mix'!P20</f>
        <v>67.885300000000001</v>
      </c>
      <c r="Q12" s="88">
        <f>'Benefits Mix'!Q20</f>
        <v>87.281099999999995</v>
      </c>
      <c r="R12" s="88">
        <f>'Benefits Mix'!R20</f>
        <v>116.37479999999999</v>
      </c>
      <c r="S12" s="87"/>
      <c r="T12" s="87"/>
      <c r="U12" s="87"/>
      <c r="V12" s="87"/>
      <c r="W12" s="87"/>
      <c r="X12" s="87"/>
      <c r="Y12" s="87"/>
      <c r="Z12" s="87"/>
      <c r="AA12" s="87"/>
      <c r="AB12" s="87"/>
      <c r="AC12" s="87"/>
      <c r="AD12" s="87"/>
      <c r="AE12" s="87"/>
      <c r="AF12" s="90">
        <f t="shared" si="3"/>
        <v>271.5412</v>
      </c>
      <c r="AG12" s="91">
        <f t="shared" si="4"/>
        <v>0.14000000000000001</v>
      </c>
      <c r="AH12" s="92">
        <f t="shared" si="5"/>
        <v>3166.9225000000001</v>
      </c>
      <c r="AI12" s="68"/>
      <c r="AJ12" s="75"/>
      <c r="AK12" s="55"/>
      <c r="AL12" s="60"/>
      <c r="AM12" s="60"/>
      <c r="AN12" s="96"/>
      <c r="AO12" s="97"/>
      <c r="AP12" s="97"/>
      <c r="AQ12" s="97"/>
      <c r="AR12" s="60"/>
      <c r="AS12" s="60"/>
      <c r="AT12" s="60"/>
      <c r="AU12" s="60"/>
      <c r="AV12" s="60"/>
    </row>
    <row r="13" spans="2:48" ht="13.5" customHeight="1" x14ac:dyDescent="0.2">
      <c r="B13" s="87" t="s">
        <v>34</v>
      </c>
      <c r="C13" s="88">
        <f>'Benefits Mix'!C21</f>
        <v>1939.58</v>
      </c>
      <c r="D13" s="88">
        <f>'Benefits Mix'!D21</f>
        <v>0</v>
      </c>
      <c r="E13" s="88">
        <f>'Benefits Mix'!E21</f>
        <v>0</v>
      </c>
      <c r="F13" s="88">
        <f>'Benefits Mix'!F21</f>
        <v>500</v>
      </c>
      <c r="G13" s="89">
        <f t="shared" si="0"/>
        <v>2439.58</v>
      </c>
      <c r="H13" s="88">
        <f>'Benefits Mix'!H21</f>
        <v>252.1454</v>
      </c>
      <c r="I13" s="88">
        <f>'Benefits Mix'!I21</f>
        <v>29.093699999999998</v>
      </c>
      <c r="J13" s="88">
        <f>'Benefits Mix'!J21</f>
        <v>38.791600000000003</v>
      </c>
      <c r="K13" s="88">
        <f>'Benefits Mix'!K21</f>
        <v>96.978999999999999</v>
      </c>
      <c r="L13" s="88">
        <f>'Benefits Mix'!L21</f>
        <v>19.395800000000001</v>
      </c>
      <c r="M13" s="88">
        <f>'Benefits Mix'!M21</f>
        <v>19.395800000000001</v>
      </c>
      <c r="N13" s="90">
        <f t="shared" si="1"/>
        <v>455.80130000000003</v>
      </c>
      <c r="O13" s="91">
        <f t="shared" si="2"/>
        <v>0.23500000000000001</v>
      </c>
      <c r="P13" s="88">
        <f>'Benefits Mix'!P21</f>
        <v>67.885300000000001</v>
      </c>
      <c r="Q13" s="88">
        <f>'Benefits Mix'!Q21</f>
        <v>87.281099999999995</v>
      </c>
      <c r="R13" s="88">
        <f>'Benefits Mix'!R21</f>
        <v>116.37479999999999</v>
      </c>
      <c r="S13" s="87"/>
      <c r="T13" s="87"/>
      <c r="U13" s="87"/>
      <c r="V13" s="87"/>
      <c r="W13" s="87"/>
      <c r="X13" s="87"/>
      <c r="Y13" s="87"/>
      <c r="Z13" s="87"/>
      <c r="AA13" s="87"/>
      <c r="AB13" s="87"/>
      <c r="AC13" s="87"/>
      <c r="AD13" s="87"/>
      <c r="AE13" s="87"/>
      <c r="AF13" s="90">
        <f t="shared" si="3"/>
        <v>271.5412</v>
      </c>
      <c r="AG13" s="91">
        <f t="shared" si="4"/>
        <v>0.14000000000000001</v>
      </c>
      <c r="AH13" s="92">
        <f t="shared" si="5"/>
        <v>3166.9225000000001</v>
      </c>
      <c r="AI13" s="68"/>
      <c r="AJ13" s="75"/>
      <c r="AK13" s="55"/>
      <c r="AL13" s="60"/>
      <c r="AM13" s="60"/>
      <c r="AN13" s="96"/>
      <c r="AO13" s="97"/>
      <c r="AP13" s="97"/>
      <c r="AQ13" s="97"/>
      <c r="AR13" s="60"/>
      <c r="AS13" s="60"/>
      <c r="AT13" s="60"/>
      <c r="AU13" s="60"/>
      <c r="AV13" s="60"/>
    </row>
    <row r="14" spans="2:48" ht="13.5" customHeight="1" x14ac:dyDescent="0.2">
      <c r="B14" s="87" t="s">
        <v>35</v>
      </c>
      <c r="C14" s="88">
        <f>'Benefits Mix'!C22</f>
        <v>1939.58</v>
      </c>
      <c r="D14" s="88">
        <f>'Benefits Mix'!D22</f>
        <v>2000</v>
      </c>
      <c r="E14" s="88">
        <f>'Benefits Mix'!E22</f>
        <v>0</v>
      </c>
      <c r="F14" s="88">
        <f>'Benefits Mix'!F22</f>
        <v>500</v>
      </c>
      <c r="G14" s="89">
        <f t="shared" si="0"/>
        <v>4439.58</v>
      </c>
      <c r="H14" s="88">
        <f>'Benefits Mix'!H22</f>
        <v>252.1454</v>
      </c>
      <c r="I14" s="88">
        <f>'Benefits Mix'!I22</f>
        <v>29.093699999999998</v>
      </c>
      <c r="J14" s="88">
        <f>'Benefits Mix'!J22</f>
        <v>38.791600000000003</v>
      </c>
      <c r="K14" s="88">
        <f>'Benefits Mix'!K22</f>
        <v>96.978999999999999</v>
      </c>
      <c r="L14" s="88">
        <f>'Benefits Mix'!L22</f>
        <v>19.395800000000001</v>
      </c>
      <c r="M14" s="88">
        <f>'Benefits Mix'!M22</f>
        <v>19.395800000000001</v>
      </c>
      <c r="N14" s="90">
        <f t="shared" si="1"/>
        <v>455.80130000000003</v>
      </c>
      <c r="O14" s="91">
        <f t="shared" si="2"/>
        <v>0.23500000000000001</v>
      </c>
      <c r="P14" s="88">
        <f>'Benefits Mix'!P22</f>
        <v>67.885300000000001</v>
      </c>
      <c r="Q14" s="88">
        <f>'Benefits Mix'!Q22</f>
        <v>87.281099999999995</v>
      </c>
      <c r="R14" s="88">
        <f>'Benefits Mix'!R22</f>
        <v>116.37479999999999</v>
      </c>
      <c r="S14" s="87"/>
      <c r="T14" s="87"/>
      <c r="U14" s="87"/>
      <c r="V14" s="87"/>
      <c r="W14" s="87"/>
      <c r="X14" s="87"/>
      <c r="Y14" s="87"/>
      <c r="Z14" s="87"/>
      <c r="AA14" s="87"/>
      <c r="AB14" s="87"/>
      <c r="AC14" s="87"/>
      <c r="AD14" s="87"/>
      <c r="AE14" s="87"/>
      <c r="AF14" s="90">
        <f t="shared" si="3"/>
        <v>271.5412</v>
      </c>
      <c r="AG14" s="91">
        <f t="shared" si="4"/>
        <v>0.14000000000000001</v>
      </c>
      <c r="AH14" s="92">
        <f t="shared" si="5"/>
        <v>5166.9224999999997</v>
      </c>
      <c r="AI14" s="68"/>
      <c r="AJ14" s="75"/>
      <c r="AK14" s="55"/>
      <c r="AL14" s="60"/>
      <c r="AM14" s="60"/>
      <c r="AN14" s="96"/>
      <c r="AO14" s="97"/>
      <c r="AP14" s="97"/>
      <c r="AQ14" s="97"/>
      <c r="AR14" s="60"/>
      <c r="AS14" s="60"/>
      <c r="AT14" s="60"/>
      <c r="AU14" s="60"/>
      <c r="AV14" s="60"/>
    </row>
    <row r="15" spans="2:48" ht="13.5" customHeight="1" x14ac:dyDescent="0.2">
      <c r="B15" s="87" t="s">
        <v>36</v>
      </c>
      <c r="C15" s="88">
        <f>'Benefits Mix'!C23</f>
        <v>1939.58</v>
      </c>
      <c r="D15" s="88">
        <f>'Benefits Mix'!D23</f>
        <v>0</v>
      </c>
      <c r="E15" s="88">
        <f>'Benefits Mix'!E23</f>
        <v>0</v>
      </c>
      <c r="F15" s="88">
        <f>'Benefits Mix'!F23</f>
        <v>500</v>
      </c>
      <c r="G15" s="89">
        <f t="shared" si="0"/>
        <v>2439.58</v>
      </c>
      <c r="H15" s="88">
        <f>'Benefits Mix'!H23</f>
        <v>252.1454</v>
      </c>
      <c r="I15" s="88">
        <f>'Benefits Mix'!I23</f>
        <v>29.093699999999998</v>
      </c>
      <c r="J15" s="88">
        <f>'Benefits Mix'!J23</f>
        <v>38.791600000000003</v>
      </c>
      <c r="K15" s="88">
        <f>'Benefits Mix'!K23</f>
        <v>96.978999999999999</v>
      </c>
      <c r="L15" s="88">
        <f>'Benefits Mix'!L23</f>
        <v>19.395800000000001</v>
      </c>
      <c r="M15" s="88">
        <f>'Benefits Mix'!M23</f>
        <v>19.395800000000001</v>
      </c>
      <c r="N15" s="90">
        <f t="shared" si="1"/>
        <v>455.80130000000003</v>
      </c>
      <c r="O15" s="91">
        <f t="shared" si="2"/>
        <v>0.23500000000000001</v>
      </c>
      <c r="P15" s="88">
        <f>'Benefits Mix'!P23</f>
        <v>67.885300000000001</v>
      </c>
      <c r="Q15" s="88">
        <f>'Benefits Mix'!Q23</f>
        <v>87.281099999999995</v>
      </c>
      <c r="R15" s="88">
        <f>'Benefits Mix'!R23</f>
        <v>116.37479999999999</v>
      </c>
      <c r="S15" s="87"/>
      <c r="T15" s="87"/>
      <c r="U15" s="87"/>
      <c r="V15" s="87"/>
      <c r="W15" s="87"/>
      <c r="X15" s="87"/>
      <c r="Y15" s="87"/>
      <c r="Z15" s="87"/>
      <c r="AA15" s="87"/>
      <c r="AB15" s="87"/>
      <c r="AC15" s="87"/>
      <c r="AD15" s="87"/>
      <c r="AE15" s="87"/>
      <c r="AF15" s="90">
        <f t="shared" si="3"/>
        <v>271.5412</v>
      </c>
      <c r="AG15" s="91">
        <f t="shared" si="4"/>
        <v>0.14000000000000001</v>
      </c>
      <c r="AH15" s="92">
        <f t="shared" si="5"/>
        <v>3166.9225000000001</v>
      </c>
      <c r="AI15" s="68"/>
      <c r="AJ15" s="75"/>
      <c r="AK15" s="55"/>
      <c r="AL15" s="60"/>
      <c r="AM15" s="60"/>
      <c r="AN15" s="96"/>
      <c r="AO15" s="97"/>
      <c r="AP15" s="97"/>
      <c r="AQ15" s="97"/>
      <c r="AR15" s="60"/>
      <c r="AS15" s="60"/>
      <c r="AT15" s="60"/>
      <c r="AU15" s="60"/>
      <c r="AV15" s="60"/>
    </row>
    <row r="16" spans="2:48" ht="13.5" customHeight="1" x14ac:dyDescent="0.2">
      <c r="B16" s="87" t="s">
        <v>37</v>
      </c>
      <c r="C16" s="88">
        <f>'Benefits Mix'!C24</f>
        <v>1939.58</v>
      </c>
      <c r="D16" s="88">
        <f>'Benefits Mix'!D24</f>
        <v>0</v>
      </c>
      <c r="E16" s="88">
        <f>'Benefits Mix'!E24</f>
        <v>0</v>
      </c>
      <c r="F16" s="88">
        <f>'Benefits Mix'!F24</f>
        <v>500</v>
      </c>
      <c r="G16" s="89">
        <f t="shared" si="0"/>
        <v>2439.58</v>
      </c>
      <c r="H16" s="88">
        <f>'Benefits Mix'!H24</f>
        <v>252.1454</v>
      </c>
      <c r="I16" s="88">
        <f>'Benefits Mix'!I24</f>
        <v>29.093699999999998</v>
      </c>
      <c r="J16" s="88">
        <f>'Benefits Mix'!J24</f>
        <v>38.791600000000003</v>
      </c>
      <c r="K16" s="88">
        <f>'Benefits Mix'!K24</f>
        <v>96.978999999999999</v>
      </c>
      <c r="L16" s="88">
        <f>'Benefits Mix'!L24</f>
        <v>19.395800000000001</v>
      </c>
      <c r="M16" s="88">
        <f>'Benefits Mix'!M24</f>
        <v>19.395800000000001</v>
      </c>
      <c r="N16" s="90">
        <f t="shared" si="1"/>
        <v>455.80130000000003</v>
      </c>
      <c r="O16" s="91">
        <f t="shared" si="2"/>
        <v>0.23500000000000001</v>
      </c>
      <c r="P16" s="88">
        <f>'Benefits Mix'!P24</f>
        <v>67.885300000000001</v>
      </c>
      <c r="Q16" s="88">
        <f>'Benefits Mix'!Q24</f>
        <v>87.281099999999995</v>
      </c>
      <c r="R16" s="88">
        <f>'Benefits Mix'!R24</f>
        <v>116.37479999999999</v>
      </c>
      <c r="S16" s="87"/>
      <c r="T16" s="87"/>
      <c r="U16" s="87"/>
      <c r="V16" s="87"/>
      <c r="W16" s="87"/>
      <c r="X16" s="87"/>
      <c r="Y16" s="87"/>
      <c r="Z16" s="87"/>
      <c r="AA16" s="87"/>
      <c r="AB16" s="87"/>
      <c r="AC16" s="87"/>
      <c r="AD16" s="87"/>
      <c r="AE16" s="87"/>
      <c r="AF16" s="90">
        <f t="shared" si="3"/>
        <v>271.5412</v>
      </c>
      <c r="AG16" s="91">
        <f t="shared" si="4"/>
        <v>0.14000000000000001</v>
      </c>
      <c r="AH16" s="92">
        <f t="shared" si="5"/>
        <v>3166.9225000000001</v>
      </c>
      <c r="AI16" s="68"/>
      <c r="AJ16" s="75"/>
      <c r="AK16" s="55"/>
      <c r="AL16" s="60"/>
      <c r="AM16" s="60"/>
      <c r="AN16" s="96"/>
      <c r="AO16" s="97"/>
      <c r="AP16" s="97"/>
      <c r="AQ16" s="97"/>
      <c r="AR16" s="60"/>
      <c r="AS16" s="60"/>
      <c r="AT16" s="60"/>
      <c r="AU16" s="60"/>
      <c r="AV16" s="60"/>
    </row>
    <row r="17" spans="2:44" ht="13.5" customHeight="1" x14ac:dyDescent="0.2">
      <c r="B17" s="87" t="s">
        <v>38</v>
      </c>
      <c r="C17" s="88">
        <f>'Benefits Mix'!C25</f>
        <v>1939.58</v>
      </c>
      <c r="D17" s="88">
        <f>'Benefits Mix'!D25</f>
        <v>3000</v>
      </c>
      <c r="E17" s="88">
        <f>'Benefits Mix'!E25</f>
        <v>0</v>
      </c>
      <c r="F17" s="88">
        <f>'Benefits Mix'!F25</f>
        <v>500</v>
      </c>
      <c r="G17" s="89">
        <f t="shared" si="0"/>
        <v>5439.58</v>
      </c>
      <c r="H17" s="88">
        <f>'Benefits Mix'!H25</f>
        <v>252.1454</v>
      </c>
      <c r="I17" s="88">
        <f>'Benefits Mix'!I25</f>
        <v>29.093699999999998</v>
      </c>
      <c r="J17" s="88">
        <f>'Benefits Mix'!J25</f>
        <v>38.791600000000003</v>
      </c>
      <c r="K17" s="88">
        <f>'Benefits Mix'!K25</f>
        <v>96.978999999999999</v>
      </c>
      <c r="L17" s="88">
        <f>'Benefits Mix'!L25</f>
        <v>19.395800000000001</v>
      </c>
      <c r="M17" s="88">
        <f>'Benefits Mix'!M25</f>
        <v>19.395800000000001</v>
      </c>
      <c r="N17" s="90">
        <f t="shared" si="1"/>
        <v>455.80130000000003</v>
      </c>
      <c r="O17" s="91">
        <f t="shared" si="2"/>
        <v>0.23500000000000001</v>
      </c>
      <c r="P17" s="88">
        <f>'Benefits Mix'!P25</f>
        <v>67.885300000000001</v>
      </c>
      <c r="Q17" s="88">
        <f>'Benefits Mix'!Q25</f>
        <v>87.281099999999995</v>
      </c>
      <c r="R17" s="88">
        <f>'Benefits Mix'!R25</f>
        <v>116.37479999999999</v>
      </c>
      <c r="S17" s="87"/>
      <c r="T17" s="87"/>
      <c r="U17" s="87"/>
      <c r="V17" s="87"/>
      <c r="W17" s="87"/>
      <c r="X17" s="87"/>
      <c r="Y17" s="87"/>
      <c r="Z17" s="87"/>
      <c r="AA17" s="87"/>
      <c r="AB17" s="87"/>
      <c r="AC17" s="87"/>
      <c r="AD17" s="87"/>
      <c r="AE17" s="87"/>
      <c r="AF17" s="90">
        <f t="shared" si="3"/>
        <v>271.5412</v>
      </c>
      <c r="AG17" s="91">
        <f t="shared" si="4"/>
        <v>0.14000000000000001</v>
      </c>
      <c r="AH17" s="92">
        <f t="shared" si="5"/>
        <v>6166.9224999999997</v>
      </c>
      <c r="AI17" s="68"/>
      <c r="AJ17" s="75"/>
      <c r="AK17" s="55"/>
      <c r="AL17" s="60"/>
      <c r="AM17" s="60"/>
      <c r="AN17" s="96"/>
      <c r="AO17" s="97"/>
      <c r="AP17" s="97"/>
      <c r="AQ17" s="97"/>
      <c r="AR17" s="60"/>
    </row>
    <row r="18" spans="2:44" ht="13.5" customHeight="1" x14ac:dyDescent="0.2">
      <c r="B18" s="87" t="s">
        <v>39</v>
      </c>
      <c r="C18" s="88">
        <f>'Benefits Mix'!C26</f>
        <v>1940</v>
      </c>
      <c r="D18" s="88">
        <f>'Benefits Mix'!D26</f>
        <v>0</v>
      </c>
      <c r="E18" s="88">
        <f>'Benefits Mix'!E26</f>
        <v>0</v>
      </c>
      <c r="F18" s="88">
        <f>'Benefits Mix'!F26</f>
        <v>500</v>
      </c>
      <c r="G18" s="89">
        <f t="shared" si="0"/>
        <v>2440</v>
      </c>
      <c r="H18" s="88">
        <f>'Benefits Mix'!H26</f>
        <v>252.20000000000002</v>
      </c>
      <c r="I18" s="88">
        <f>'Benefits Mix'!I26</f>
        <v>29.099999999999998</v>
      </c>
      <c r="J18" s="88">
        <f>'Benefits Mix'!J26</f>
        <v>38.800000000000004</v>
      </c>
      <c r="K18" s="88">
        <f>'Benefits Mix'!K26</f>
        <v>97</v>
      </c>
      <c r="L18" s="88">
        <f>'Benefits Mix'!L26</f>
        <v>19.400000000000002</v>
      </c>
      <c r="M18" s="88">
        <f>'Benefits Mix'!M26</f>
        <v>19.400000000000002</v>
      </c>
      <c r="N18" s="90">
        <f t="shared" si="1"/>
        <v>455.9</v>
      </c>
      <c r="O18" s="91">
        <f t="shared" si="2"/>
        <v>0.23499999999999999</v>
      </c>
      <c r="P18" s="88">
        <f>'Benefits Mix'!P26</f>
        <v>67.900000000000006</v>
      </c>
      <c r="Q18" s="88">
        <f>'Benefits Mix'!Q26</f>
        <v>87.3</v>
      </c>
      <c r="R18" s="88">
        <f>'Benefits Mix'!R26</f>
        <v>116.39999999999999</v>
      </c>
      <c r="S18" s="87"/>
      <c r="T18" s="87"/>
      <c r="U18" s="87"/>
      <c r="V18" s="87"/>
      <c r="W18" s="87"/>
      <c r="X18" s="87"/>
      <c r="Y18" s="87"/>
      <c r="Z18" s="87"/>
      <c r="AA18" s="87"/>
      <c r="AB18" s="87"/>
      <c r="AC18" s="87"/>
      <c r="AD18" s="87"/>
      <c r="AE18" s="87"/>
      <c r="AF18" s="90">
        <f t="shared" si="3"/>
        <v>271.59999999999997</v>
      </c>
      <c r="AG18" s="91">
        <f t="shared" si="4"/>
        <v>0.13999999999999999</v>
      </c>
      <c r="AH18" s="92">
        <f t="shared" si="5"/>
        <v>3167.5</v>
      </c>
      <c r="AI18" s="68"/>
      <c r="AJ18" s="75"/>
      <c r="AK18" s="55"/>
      <c r="AL18" s="60"/>
      <c r="AM18" s="60"/>
      <c r="AN18" s="96"/>
      <c r="AO18" s="97"/>
      <c r="AP18" s="97"/>
      <c r="AQ18" s="97"/>
      <c r="AR18" s="60"/>
    </row>
    <row r="19" spans="2:44" ht="13.5" customHeight="1" x14ac:dyDescent="0.2">
      <c r="B19" s="87" t="s">
        <v>40</v>
      </c>
      <c r="C19" s="88">
        <f>'Benefits Mix'!C27</f>
        <v>1939.58</v>
      </c>
      <c r="D19" s="88">
        <f>'Benefits Mix'!D27</f>
        <v>0</v>
      </c>
      <c r="E19" s="88">
        <f>'Benefits Mix'!E27</f>
        <v>0</v>
      </c>
      <c r="F19" s="88">
        <f>'Benefits Mix'!F27</f>
        <v>500</v>
      </c>
      <c r="G19" s="89">
        <f t="shared" si="0"/>
        <v>2439.58</v>
      </c>
      <c r="H19" s="88">
        <f>'Benefits Mix'!H27</f>
        <v>252.1454</v>
      </c>
      <c r="I19" s="88">
        <f>'Benefits Mix'!I27</f>
        <v>29.093699999999998</v>
      </c>
      <c r="J19" s="88">
        <f>'Benefits Mix'!J27</f>
        <v>38.791600000000003</v>
      </c>
      <c r="K19" s="88">
        <f>'Benefits Mix'!K27</f>
        <v>96.978999999999999</v>
      </c>
      <c r="L19" s="88">
        <f>'Benefits Mix'!L27</f>
        <v>19.395800000000001</v>
      </c>
      <c r="M19" s="88">
        <f>'Benefits Mix'!M27</f>
        <v>19.395800000000001</v>
      </c>
      <c r="N19" s="90">
        <f t="shared" si="1"/>
        <v>455.80130000000003</v>
      </c>
      <c r="O19" s="91">
        <f t="shared" si="2"/>
        <v>0.23500000000000001</v>
      </c>
      <c r="P19" s="88">
        <f>'Benefits Mix'!P27</f>
        <v>67.885300000000001</v>
      </c>
      <c r="Q19" s="88">
        <f>'Benefits Mix'!Q27</f>
        <v>87.281099999999995</v>
      </c>
      <c r="R19" s="88">
        <f>'Benefits Mix'!R27</f>
        <v>116.37479999999999</v>
      </c>
      <c r="S19" s="87"/>
      <c r="T19" s="87"/>
      <c r="U19" s="87"/>
      <c r="V19" s="87"/>
      <c r="W19" s="87"/>
      <c r="X19" s="87"/>
      <c r="Y19" s="87"/>
      <c r="Z19" s="87"/>
      <c r="AA19" s="87"/>
      <c r="AB19" s="87"/>
      <c r="AC19" s="87"/>
      <c r="AD19" s="87"/>
      <c r="AE19" s="87"/>
      <c r="AF19" s="90">
        <f t="shared" si="3"/>
        <v>271.5412</v>
      </c>
      <c r="AG19" s="91">
        <f t="shared" si="4"/>
        <v>0.14000000000000001</v>
      </c>
      <c r="AH19" s="92">
        <f t="shared" si="5"/>
        <v>3166.9225000000001</v>
      </c>
      <c r="AI19" s="68"/>
      <c r="AJ19" s="55"/>
      <c r="AK19" s="55"/>
      <c r="AL19" s="60"/>
      <c r="AM19" s="60"/>
      <c r="AN19" s="96"/>
      <c r="AO19" s="98" t="s">
        <v>54</v>
      </c>
      <c r="AP19" s="99" t="s">
        <v>50</v>
      </c>
      <c r="AQ19" s="99" t="s">
        <v>55</v>
      </c>
      <c r="AR19" s="98" t="s">
        <v>56</v>
      </c>
    </row>
    <row r="20" spans="2:44" ht="21" customHeight="1" x14ac:dyDescent="0.2">
      <c r="B20" s="78" t="s">
        <v>41</v>
      </c>
      <c r="C20" s="100">
        <f t="shared" ref="C20:F20" si="8">SUM(C8:C19)</f>
        <v>23275.380000000005</v>
      </c>
      <c r="D20" s="100">
        <f t="shared" si="8"/>
        <v>12500</v>
      </c>
      <c r="E20" s="100">
        <f t="shared" si="8"/>
        <v>2500</v>
      </c>
      <c r="F20" s="100">
        <f t="shared" si="8"/>
        <v>6000</v>
      </c>
      <c r="G20" s="90">
        <f t="shared" si="0"/>
        <v>44275.380000000005</v>
      </c>
      <c r="H20" s="100">
        <f t="shared" ref="H20:N20" si="9">SUM(H8:H19)</f>
        <v>3025.799399999999</v>
      </c>
      <c r="I20" s="100">
        <f t="shared" si="9"/>
        <v>349.1307000000001</v>
      </c>
      <c r="J20" s="100">
        <f t="shared" si="9"/>
        <v>465.50760000000014</v>
      </c>
      <c r="K20" s="100">
        <f t="shared" si="9"/>
        <v>1163.7690000000002</v>
      </c>
      <c r="L20" s="100">
        <f t="shared" si="9"/>
        <v>232.75380000000007</v>
      </c>
      <c r="M20" s="100">
        <f t="shared" si="9"/>
        <v>232.75380000000007</v>
      </c>
      <c r="N20" s="90">
        <f t="shared" si="9"/>
        <v>5469.7142999999996</v>
      </c>
      <c r="O20" s="91">
        <f t="shared" si="2"/>
        <v>0.23499999999999993</v>
      </c>
      <c r="P20" s="100">
        <f t="shared" ref="P20:R20" si="10">SUM(P8:P19)</f>
        <v>814.63830000000019</v>
      </c>
      <c r="Q20" s="100">
        <f t="shared" si="10"/>
        <v>1047.3921</v>
      </c>
      <c r="R20" s="100">
        <f t="shared" si="10"/>
        <v>1396.5228000000004</v>
      </c>
      <c r="S20" s="100"/>
      <c r="T20" s="100"/>
      <c r="U20" s="100"/>
      <c r="V20" s="78"/>
      <c r="W20" s="78"/>
      <c r="X20" s="78"/>
      <c r="Y20" s="78"/>
      <c r="Z20" s="78"/>
      <c r="AA20" s="78"/>
      <c r="AB20" s="78"/>
      <c r="AC20" s="78"/>
      <c r="AD20" s="78"/>
      <c r="AE20" s="78"/>
      <c r="AF20" s="90">
        <f t="shared" si="3"/>
        <v>3258.5532000000003</v>
      </c>
      <c r="AG20" s="91">
        <f t="shared" si="4"/>
        <v>0.13999999999999999</v>
      </c>
      <c r="AH20" s="92">
        <f t="shared" si="5"/>
        <v>53003.647500000006</v>
      </c>
      <c r="AI20" s="81"/>
      <c r="AJ20" s="83"/>
      <c r="AK20" s="83"/>
      <c r="AL20" s="84"/>
      <c r="AM20" s="84"/>
      <c r="AN20" s="101" t="s">
        <v>41</v>
      </c>
      <c r="AO20" s="102">
        <f>G20</f>
        <v>44275.380000000005</v>
      </c>
      <c r="AP20" s="102">
        <f>N20</f>
        <v>5469.7142999999996</v>
      </c>
      <c r="AQ20" s="102">
        <f>AF20</f>
        <v>3258.5532000000003</v>
      </c>
      <c r="AR20" s="102">
        <f>SUM(AO20:AQ20)</f>
        <v>53003.647500000006</v>
      </c>
    </row>
    <row r="21" spans="2:44" ht="23.25" customHeight="1" x14ac:dyDescent="0.2">
      <c r="B21" s="149" t="s">
        <v>61</v>
      </c>
      <c r="C21" s="114"/>
      <c r="D21" s="103">
        <f t="shared" ref="D21:F21" si="11">D20/$C$20</f>
        <v>0.53704815990114863</v>
      </c>
      <c r="E21" s="103">
        <f t="shared" si="11"/>
        <v>0.10740963198022974</v>
      </c>
      <c r="F21" s="103">
        <f t="shared" si="11"/>
        <v>0.25778311675255133</v>
      </c>
      <c r="G21" s="91"/>
      <c r="H21" s="104">
        <f t="shared" ref="H21:M21" si="12">H20/$C$20</f>
        <v>0.12999999999999992</v>
      </c>
      <c r="I21" s="104">
        <f t="shared" si="12"/>
        <v>1.5000000000000001E-2</v>
      </c>
      <c r="J21" s="104">
        <f t="shared" si="12"/>
        <v>0.02</v>
      </c>
      <c r="K21" s="104">
        <f t="shared" si="12"/>
        <v>0.05</v>
      </c>
      <c r="L21" s="104">
        <f t="shared" si="12"/>
        <v>0.01</v>
      </c>
      <c r="M21" s="104">
        <f t="shared" si="12"/>
        <v>0.01</v>
      </c>
      <c r="N21" s="105" t="s">
        <v>43</v>
      </c>
      <c r="O21" s="105"/>
      <c r="P21" s="104">
        <f t="shared" ref="P21:R21" si="13">P20/$C$20</f>
        <v>3.5000000000000003E-2</v>
      </c>
      <c r="Q21" s="104">
        <f t="shared" si="13"/>
        <v>4.4999999999999991E-2</v>
      </c>
      <c r="R21" s="104">
        <f t="shared" si="13"/>
        <v>6.0000000000000005E-2</v>
      </c>
      <c r="S21" s="100"/>
      <c r="T21" s="100"/>
      <c r="U21" s="78"/>
      <c r="V21" s="78"/>
      <c r="W21" s="78"/>
      <c r="X21" s="78"/>
      <c r="Y21" s="78"/>
      <c r="Z21" s="78"/>
      <c r="AA21" s="78"/>
      <c r="AB21" s="78"/>
      <c r="AC21" s="78"/>
      <c r="AD21" s="78"/>
      <c r="AE21" s="78"/>
      <c r="AF21" s="105" t="s">
        <v>43</v>
      </c>
      <c r="AG21" s="105"/>
      <c r="AH21" s="105"/>
      <c r="AI21" s="81"/>
      <c r="AJ21" s="83"/>
      <c r="AK21" s="83"/>
      <c r="AL21" s="84"/>
      <c r="AM21" s="84"/>
      <c r="AN21" s="106" t="s">
        <v>43</v>
      </c>
      <c r="AO21" s="107">
        <f t="shared" ref="AO21:AP21" si="14">AO20/$AR$20</f>
        <v>0.83532704046452655</v>
      </c>
      <c r="AP21" s="107">
        <f t="shared" si="14"/>
        <v>0.10319505464223003</v>
      </c>
      <c r="AQ21" s="107">
        <f>AQ20/$AR20</f>
        <v>6.147790489324343E-2</v>
      </c>
      <c r="AR21" s="107" t="s">
        <v>43</v>
      </c>
    </row>
    <row r="48" spans="2:18" ht="27" customHeight="1" x14ac:dyDescent="0.2">
      <c r="B48" s="142" t="s">
        <v>62</v>
      </c>
      <c r="C48" s="119"/>
      <c r="D48" s="119"/>
      <c r="E48" s="119"/>
      <c r="F48" s="119"/>
      <c r="G48" s="119"/>
      <c r="H48" s="119"/>
      <c r="I48" s="119"/>
      <c r="J48" s="119"/>
      <c r="K48" s="119"/>
      <c r="L48" s="119"/>
      <c r="M48" s="119"/>
      <c r="N48" s="119"/>
      <c r="O48" s="119"/>
      <c r="P48" s="119"/>
      <c r="Q48" s="119"/>
      <c r="R48" s="119"/>
    </row>
    <row r="49" spans="2:18" ht="21" customHeight="1" x14ac:dyDescent="0.2">
      <c r="B49" s="143" t="s">
        <v>63</v>
      </c>
      <c r="C49" s="119"/>
      <c r="D49" s="119"/>
      <c r="E49" s="119"/>
      <c r="F49" s="119"/>
      <c r="G49" s="119"/>
      <c r="H49" s="119"/>
      <c r="I49" s="119"/>
      <c r="J49" s="119"/>
      <c r="K49" s="119"/>
      <c r="L49" s="119"/>
      <c r="M49" s="119"/>
      <c r="N49" s="119"/>
      <c r="O49" s="119"/>
      <c r="P49" s="119"/>
      <c r="Q49" s="119"/>
      <c r="R49" s="119"/>
    </row>
    <row r="50" spans="2:18" ht="24.75" customHeight="1" x14ac:dyDescent="0.2">
      <c r="B50" s="144" t="s">
        <v>64</v>
      </c>
      <c r="C50" s="119"/>
      <c r="D50" s="119"/>
      <c r="E50" s="119"/>
      <c r="F50" s="119"/>
      <c r="G50" s="119"/>
      <c r="H50" s="119"/>
      <c r="I50" s="119"/>
      <c r="J50" s="119"/>
      <c r="K50" s="119"/>
      <c r="L50" s="119"/>
      <c r="M50" s="119"/>
      <c r="N50" s="119"/>
      <c r="O50" s="119"/>
      <c r="P50" s="119"/>
      <c r="Q50" s="119"/>
      <c r="R50" s="119"/>
    </row>
  </sheetData>
  <mergeCells count="10">
    <mergeCell ref="B48:R48"/>
    <mergeCell ref="B49:R49"/>
    <mergeCell ref="B50:R50"/>
    <mergeCell ref="B1:R1"/>
    <mergeCell ref="J3:K3"/>
    <mergeCell ref="C5:R5"/>
    <mergeCell ref="C6:G6"/>
    <mergeCell ref="H6:O6"/>
    <mergeCell ref="P6:AG6"/>
    <mergeCell ref="B21:C21"/>
  </mergeCells>
  <hyperlinks>
    <hyperlink ref="B49" r:id="rId1" xr:uid="{00000000-0004-0000-0100-000000000000}"/>
  </hyperlinks>
  <pageMargins left="0.7" right="0.7" top="0.75" bottom="0.75" header="0" footer="0"/>
  <pageSetup orientation="landscape"/>
  <headerFooter>
    <oddFooter>&amp;R&amp;D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E71A81D72198488B4C0867877695E0" ma:contentTypeVersion="19" ma:contentTypeDescription="Create a new document." ma:contentTypeScope="" ma:versionID="b78d202390f245f20ab8ad6ca6759590">
  <xsd:schema xmlns:xsd="http://www.w3.org/2001/XMLSchema" xmlns:xs="http://www.w3.org/2001/XMLSchema" xmlns:p="http://schemas.microsoft.com/office/2006/metadata/properties" xmlns:ns2="b4dd7714-5d3b-4f08-aeb7-4ffa24dfaea1" xmlns:ns3="ae1e6540-5f17-45ce-ac76-c75d29f68c99" targetNamespace="http://schemas.microsoft.com/office/2006/metadata/properties" ma:root="true" ma:fieldsID="b78755501a9d4d70bc6f05b3cac91e22" ns2:_="" ns3:_="">
    <xsd:import namespace="b4dd7714-5d3b-4f08-aeb7-4ffa24dfaea1"/>
    <xsd:import namespace="ae1e6540-5f17-45ce-ac76-c75d29f68c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d7714-5d3b-4f08-aeb7-4ffa24dfae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3e3dc2-79b4-4fdd-a9a6-f669ca57b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1e6540-5f17-45ce-ac76-c75d29f68c9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8c96abf-cced-47b0-908f-c361fd18f97a}" ma:internalName="TaxCatchAll" ma:showField="CatchAllData" ma:web="ae1e6540-5f17-45ce-ac76-c75d29f68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dd7714-5d3b-4f08-aeb7-4ffa24dfaea1">
      <Terms xmlns="http://schemas.microsoft.com/office/infopath/2007/PartnerControls"/>
    </lcf76f155ced4ddcb4097134ff3c332f>
    <TaxCatchAll xmlns="ae1e6540-5f17-45ce-ac76-c75d29f68c99" xsi:nil="true"/>
  </documentManagement>
</p:properties>
</file>

<file path=customXml/itemProps1.xml><?xml version="1.0" encoding="utf-8"?>
<ds:datastoreItem xmlns:ds="http://schemas.openxmlformats.org/officeDocument/2006/customXml" ds:itemID="{074522B2-94F6-4F93-B135-3F51F3AC4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d7714-5d3b-4f08-aeb7-4ffa24dfaea1"/>
    <ds:schemaRef ds:uri="ae1e6540-5f17-45ce-ac76-c75d29f68c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F7502-0D6D-4D79-96F8-0838F67B8328}">
  <ds:schemaRefs>
    <ds:schemaRef ds:uri="http://schemas.microsoft.com/sharepoint/v3/contenttype/forms"/>
  </ds:schemaRefs>
</ds:datastoreItem>
</file>

<file path=customXml/itemProps3.xml><?xml version="1.0" encoding="utf-8"?>
<ds:datastoreItem xmlns:ds="http://schemas.openxmlformats.org/officeDocument/2006/customXml" ds:itemID="{B178C6AD-3947-4C71-A7F8-20AE8A62084E}">
  <ds:schemaRefs>
    <ds:schemaRef ds:uri="http://schemas.microsoft.com/office/2006/metadata/properties"/>
    <ds:schemaRef ds:uri="http://schemas.microsoft.com/office/infopath/2007/PartnerControls"/>
    <ds:schemaRef ds:uri="b4dd7714-5d3b-4f08-aeb7-4ffa24dfaea1"/>
    <ds:schemaRef ds:uri="ae1e6540-5f17-45ce-ac76-c75d29f68c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Benefits Mix</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McCurdy</dc:creator>
  <cp:lastModifiedBy>BARB BENNER</cp:lastModifiedBy>
  <dcterms:created xsi:type="dcterms:W3CDTF">2006-02-22T14:59:48Z</dcterms:created>
  <dcterms:modified xsi:type="dcterms:W3CDTF">2025-05-21T22:06:24Z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0x0101002FE71A81D72198488B4C0867877695E0</vt:lpwstr>
  </property>
  <property fmtid="{D5CDD505-2E9C-101B-9397-08002B2CF9AE}" pid="3" name="MediaServiceImageTags">
    <vt:lpwstr/>
  </property>
</Properties>
</file>